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85" yWindow="345" windowWidth="14805" windowHeight="7770"/>
  </bookViews>
  <sheets>
    <sheet name="AÜ İSTİSNA TUTARLARI" sheetId="32" r:id="rId1"/>
    <sheet name="Asgari Ücret" sheetId="5" r:id="rId2"/>
    <sheet name="12.000 TL" sheetId="31" r:id="rId3"/>
    <sheet name="15.000 TL" sheetId="3" r:id="rId4"/>
    <sheet name="20.000 TL" sheetId="33" r:id="rId5"/>
    <sheet name="30.000 TL" sheetId="30" r:id="rId6"/>
  </sheets>
  <calcPr calcId="152511"/>
</workbook>
</file>

<file path=xl/calcChain.xml><?xml version="1.0" encoding="utf-8"?>
<calcChain xmlns="http://schemas.openxmlformats.org/spreadsheetml/2006/main">
  <c r="K5" i="30" l="1"/>
  <c r="K6" i="30"/>
  <c r="K7" i="30"/>
  <c r="K8" i="30"/>
  <c r="K9" i="30"/>
  <c r="K10" i="30"/>
  <c r="K11" i="30"/>
  <c r="K12" i="30"/>
  <c r="K13" i="30"/>
  <c r="K14" i="30"/>
  <c r="K15" i="30"/>
  <c r="K16" i="30"/>
  <c r="K5" i="3"/>
  <c r="J17" i="33" l="1"/>
  <c r="I6" i="31"/>
  <c r="I7" i="31"/>
  <c r="I8" i="31"/>
  <c r="I9" i="31"/>
  <c r="I10" i="31"/>
  <c r="I11" i="31"/>
  <c r="I12" i="31"/>
  <c r="I13" i="31"/>
  <c r="I14" i="31"/>
  <c r="I15" i="31"/>
  <c r="I16" i="31"/>
  <c r="I5" i="31"/>
  <c r="B17" i="5" l="1"/>
  <c r="I15" i="5"/>
  <c r="C16" i="5"/>
  <c r="D16" i="5" s="1"/>
  <c r="F16" i="5" s="1"/>
  <c r="C15" i="5"/>
  <c r="D15" i="5" s="1"/>
  <c r="F15" i="5" s="1"/>
  <c r="C14" i="5"/>
  <c r="I14" i="5" s="1"/>
  <c r="C13" i="5"/>
  <c r="D13" i="5" s="1"/>
  <c r="F13" i="5" s="1"/>
  <c r="C12" i="5"/>
  <c r="D12" i="5" s="1"/>
  <c r="F12" i="5" s="1"/>
  <c r="C11" i="5"/>
  <c r="I11" i="5" s="1"/>
  <c r="C10" i="5"/>
  <c r="I10" i="5" s="1"/>
  <c r="D9" i="5"/>
  <c r="F9" i="5" s="1"/>
  <c r="C9" i="5"/>
  <c r="I9" i="5" s="1"/>
  <c r="C8" i="5"/>
  <c r="I8" i="5" s="1"/>
  <c r="C7" i="5"/>
  <c r="I7" i="5" s="1"/>
  <c r="C6" i="5"/>
  <c r="I6" i="5" s="1"/>
  <c r="C5" i="5"/>
  <c r="I5" i="5" s="1"/>
  <c r="G17" i="32"/>
  <c r="H17" i="32"/>
  <c r="B17" i="32"/>
  <c r="C6" i="32"/>
  <c r="I6" i="32" s="1"/>
  <c r="C7" i="32"/>
  <c r="D7" i="32" s="1"/>
  <c r="F7" i="32" s="1"/>
  <c r="C8" i="32"/>
  <c r="D8" i="32" s="1"/>
  <c r="F8" i="32" s="1"/>
  <c r="C9" i="32"/>
  <c r="D9" i="32" s="1"/>
  <c r="F9" i="32" s="1"/>
  <c r="C10" i="32"/>
  <c r="I10" i="32" s="1"/>
  <c r="C11" i="32"/>
  <c r="D11" i="32" s="1"/>
  <c r="F11" i="32" s="1"/>
  <c r="C12" i="32"/>
  <c r="D12" i="32" s="1"/>
  <c r="F12" i="32" s="1"/>
  <c r="C13" i="32"/>
  <c r="D13" i="32" s="1"/>
  <c r="F13" i="32" s="1"/>
  <c r="C14" i="32"/>
  <c r="I14" i="32" s="1"/>
  <c r="C15" i="32"/>
  <c r="D15" i="32" s="1"/>
  <c r="F15" i="32" s="1"/>
  <c r="C16" i="32"/>
  <c r="D16" i="32" s="1"/>
  <c r="F16" i="32" s="1"/>
  <c r="C5" i="32"/>
  <c r="D5" i="32" s="1"/>
  <c r="D5" i="5" l="1"/>
  <c r="F5" i="5" s="1"/>
  <c r="I13" i="5"/>
  <c r="D8" i="5"/>
  <c r="F8" i="5" s="1"/>
  <c r="D7" i="5"/>
  <c r="F7" i="5" s="1"/>
  <c r="D11" i="5"/>
  <c r="F11" i="5" s="1"/>
  <c r="D6" i="5"/>
  <c r="F6" i="5" s="1"/>
  <c r="D10" i="5"/>
  <c r="F10" i="5" s="1"/>
  <c r="D14" i="5"/>
  <c r="F14" i="5" s="1"/>
  <c r="I16" i="5"/>
  <c r="I12" i="5"/>
  <c r="C17" i="5"/>
  <c r="E17" i="5"/>
  <c r="D14" i="32"/>
  <c r="F14" i="32" s="1"/>
  <c r="D10" i="32"/>
  <c r="F10" i="32" s="1"/>
  <c r="D6" i="32"/>
  <c r="F6" i="32" s="1"/>
  <c r="I13" i="32"/>
  <c r="I9" i="32"/>
  <c r="I16" i="32"/>
  <c r="I12" i="32"/>
  <c r="I8" i="32"/>
  <c r="I15" i="32"/>
  <c r="I11" i="32"/>
  <c r="I7" i="32"/>
  <c r="F5" i="32"/>
  <c r="E5" i="32"/>
  <c r="C17" i="32"/>
  <c r="I5" i="32"/>
  <c r="G17" i="33"/>
  <c r="I18" i="33" s="1"/>
  <c r="B17" i="33"/>
  <c r="C16" i="33"/>
  <c r="D16" i="33" s="1"/>
  <c r="C15" i="33"/>
  <c r="D15" i="33" s="1"/>
  <c r="C14" i="33"/>
  <c r="D14" i="33" s="1"/>
  <c r="C13" i="33"/>
  <c r="D13" i="33" s="1"/>
  <c r="C12" i="33"/>
  <c r="D12" i="33" s="1"/>
  <c r="C11" i="33"/>
  <c r="D11" i="33" s="1"/>
  <c r="C10" i="33"/>
  <c r="D10" i="33" s="1"/>
  <c r="C9" i="33"/>
  <c r="D9" i="33" s="1"/>
  <c r="C8" i="33"/>
  <c r="D8" i="33" s="1"/>
  <c r="C7" i="33"/>
  <c r="D7" i="33" s="1"/>
  <c r="C6" i="33"/>
  <c r="D6" i="33" s="1"/>
  <c r="C5" i="33"/>
  <c r="D5" i="33" s="1"/>
  <c r="I17" i="32" l="1"/>
  <c r="F17" i="5"/>
  <c r="F17" i="32"/>
  <c r="D17" i="5"/>
  <c r="D17" i="32"/>
  <c r="E6" i="32"/>
  <c r="E7" i="32" s="1"/>
  <c r="E8" i="32" s="1"/>
  <c r="E9" i="32" s="1"/>
  <c r="E10" i="32" s="1"/>
  <c r="E11" i="32" s="1"/>
  <c r="E12" i="32" s="1"/>
  <c r="E13" i="32" s="1"/>
  <c r="E14" i="32" s="1"/>
  <c r="E15" i="32" s="1"/>
  <c r="E16" i="32" s="1"/>
  <c r="E17" i="32" s="1"/>
  <c r="D17" i="33"/>
  <c r="F18" i="33" s="1"/>
  <c r="E5" i="33"/>
  <c r="I5" i="33" s="1"/>
  <c r="K5" i="33" s="1"/>
  <c r="C17" i="33"/>
  <c r="I17" i="5"/>
  <c r="H17" i="5"/>
  <c r="G17" i="5"/>
  <c r="E9" i="33" l="1"/>
  <c r="E13" i="33"/>
  <c r="E12" i="33"/>
  <c r="E6" i="33"/>
  <c r="E10" i="33"/>
  <c r="E8" i="33"/>
  <c r="E16" i="33"/>
  <c r="E11" i="33"/>
  <c r="E15" i="33"/>
  <c r="E7" i="33"/>
  <c r="I7" i="33" s="1"/>
  <c r="K7" i="33" s="1"/>
  <c r="E14" i="33"/>
  <c r="I6" i="33"/>
  <c r="E17" i="33" l="1"/>
  <c r="K6" i="33"/>
  <c r="B17" i="31"/>
  <c r="C16" i="31"/>
  <c r="D16" i="31" s="1"/>
  <c r="K16" i="31" s="1"/>
  <c r="C15" i="31"/>
  <c r="D15" i="31" s="1"/>
  <c r="K15" i="31" s="1"/>
  <c r="C14" i="31"/>
  <c r="D14" i="31" s="1"/>
  <c r="K14" i="31" s="1"/>
  <c r="C13" i="31"/>
  <c r="D13" i="31" s="1"/>
  <c r="K13" i="31" s="1"/>
  <c r="C12" i="31"/>
  <c r="D12" i="31" s="1"/>
  <c r="K12" i="31" s="1"/>
  <c r="C11" i="31"/>
  <c r="D11" i="31" s="1"/>
  <c r="K11" i="31" s="1"/>
  <c r="C10" i="31"/>
  <c r="D10" i="31" s="1"/>
  <c r="K10" i="31" s="1"/>
  <c r="C9" i="31"/>
  <c r="D9" i="31" s="1"/>
  <c r="K9" i="31" s="1"/>
  <c r="C8" i="31"/>
  <c r="D8" i="31" s="1"/>
  <c r="K8" i="31" s="1"/>
  <c r="C7" i="31"/>
  <c r="D7" i="31" s="1"/>
  <c r="K7" i="31" s="1"/>
  <c r="C6" i="31"/>
  <c r="D6" i="31" s="1"/>
  <c r="K6" i="31" s="1"/>
  <c r="C5" i="31"/>
  <c r="D5" i="31" s="1"/>
  <c r="B17" i="30"/>
  <c r="G17" i="30"/>
  <c r="I18" i="30" s="1"/>
  <c r="C16" i="30"/>
  <c r="D16" i="30" s="1"/>
  <c r="C15" i="30"/>
  <c r="D15" i="30" s="1"/>
  <c r="C14" i="30"/>
  <c r="D14" i="30" s="1"/>
  <c r="C13" i="30"/>
  <c r="D13" i="30" s="1"/>
  <c r="C12" i="30"/>
  <c r="D12" i="30" s="1"/>
  <c r="C11" i="30"/>
  <c r="D11" i="30" s="1"/>
  <c r="C10" i="30"/>
  <c r="D10" i="30" s="1"/>
  <c r="C9" i="30"/>
  <c r="D9" i="30" s="1"/>
  <c r="C8" i="30"/>
  <c r="D8" i="30" s="1"/>
  <c r="C7" i="30"/>
  <c r="D7" i="30" s="1"/>
  <c r="C6" i="30"/>
  <c r="D6" i="30" s="1"/>
  <c r="C5" i="30"/>
  <c r="I8" i="33" l="1"/>
  <c r="K8" i="33" s="1"/>
  <c r="E5" i="31"/>
  <c r="E16" i="31" s="1"/>
  <c r="K5" i="31"/>
  <c r="I8" i="30"/>
  <c r="C17" i="30"/>
  <c r="J17" i="30"/>
  <c r="E11" i="31"/>
  <c r="E9" i="31"/>
  <c r="E14" i="31"/>
  <c r="E6" i="31"/>
  <c r="E13" i="31"/>
  <c r="D17" i="31"/>
  <c r="J17" i="31"/>
  <c r="C17" i="31"/>
  <c r="D5" i="30"/>
  <c r="B17" i="3"/>
  <c r="G17" i="3"/>
  <c r="I18" i="3" s="1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I9" i="33" l="1"/>
  <c r="K9" i="33" s="1"/>
  <c r="E7" i="31"/>
  <c r="E15" i="31"/>
  <c r="E12" i="31"/>
  <c r="E10" i="31"/>
  <c r="E8" i="31"/>
  <c r="E17" i="31"/>
  <c r="E5" i="30"/>
  <c r="I5" i="30" s="1"/>
  <c r="D17" i="30"/>
  <c r="F18" i="30" s="1"/>
  <c r="J17" i="3"/>
  <c r="C17" i="3"/>
  <c r="D17" i="3"/>
  <c r="F18" i="3" s="1"/>
  <c r="E5" i="3"/>
  <c r="I10" i="33" l="1"/>
  <c r="K10" i="33" s="1"/>
  <c r="I7" i="3"/>
  <c r="K7" i="3" s="1"/>
  <c r="I6" i="3"/>
  <c r="K6" i="3" s="1"/>
  <c r="G17" i="31"/>
  <c r="E15" i="30"/>
  <c r="E9" i="30"/>
  <c r="E14" i="30"/>
  <c r="E8" i="30"/>
  <c r="E7" i="30"/>
  <c r="E13" i="30"/>
  <c r="E12" i="30"/>
  <c r="E6" i="30"/>
  <c r="E16" i="30"/>
  <c r="E11" i="30"/>
  <c r="E10" i="30"/>
  <c r="E15" i="3"/>
  <c r="E11" i="3"/>
  <c r="E7" i="3"/>
  <c r="E10" i="3"/>
  <c r="E14" i="3"/>
  <c r="E6" i="3"/>
  <c r="E13" i="3"/>
  <c r="E9" i="3"/>
  <c r="E16" i="3"/>
  <c r="E12" i="3"/>
  <c r="E8" i="3"/>
  <c r="I11" i="33" l="1"/>
  <c r="K11" i="33" s="1"/>
  <c r="I9" i="3"/>
  <c r="K9" i="3" s="1"/>
  <c r="I8" i="3"/>
  <c r="K8" i="3" s="1"/>
  <c r="I7" i="30"/>
  <c r="I6" i="30"/>
  <c r="I18" i="31"/>
  <c r="F18" i="31"/>
  <c r="E17" i="30"/>
  <c r="E17" i="3"/>
  <c r="I5" i="3"/>
  <c r="I15" i="33" l="1"/>
  <c r="K15" i="33" s="1"/>
  <c r="I12" i="33"/>
  <c r="K12" i="33" s="1"/>
  <c r="F17" i="33"/>
  <c r="I14" i="33"/>
  <c r="K14" i="33" s="1"/>
  <c r="I13" i="33"/>
  <c r="K13" i="33" s="1"/>
  <c r="I10" i="3"/>
  <c r="K10" i="3" s="1"/>
  <c r="I11" i="3"/>
  <c r="K11" i="3" s="1"/>
  <c r="I9" i="30"/>
  <c r="I12" i="3" l="1"/>
  <c r="K12" i="3" s="1"/>
  <c r="I16" i="33"/>
  <c r="H17" i="33"/>
  <c r="H17" i="31"/>
  <c r="K16" i="33" l="1"/>
  <c r="K17" i="33" s="1"/>
  <c r="I17" i="33"/>
  <c r="I11" i="30"/>
  <c r="I10" i="30"/>
  <c r="H17" i="30"/>
  <c r="I12" i="30" l="1"/>
  <c r="I13" i="3"/>
  <c r="K13" i="3" s="1"/>
  <c r="I14" i="3" l="1"/>
  <c r="K14" i="3" s="1"/>
  <c r="I13" i="30"/>
  <c r="I15" i="30"/>
  <c r="I15" i="3" l="1"/>
  <c r="K15" i="3" s="1"/>
  <c r="I16" i="3"/>
  <c r="K16" i="3" s="1"/>
  <c r="I14" i="30"/>
  <c r="I16" i="30"/>
  <c r="F17" i="31"/>
  <c r="H17" i="3" l="1"/>
  <c r="K17" i="31"/>
  <c r="I17" i="31"/>
  <c r="F17" i="3"/>
  <c r="K17" i="3"/>
  <c r="I17" i="3"/>
  <c r="F17" i="30" l="1"/>
  <c r="K17" i="30" l="1"/>
  <c r="I17" i="30"/>
</calcChain>
</file>

<file path=xl/sharedStrings.xml><?xml version="1.0" encoding="utf-8"?>
<sst xmlns="http://schemas.openxmlformats.org/spreadsheetml/2006/main" count="258" uniqueCount="54">
  <si>
    <t>AYLAR</t>
  </si>
  <si>
    <t>BRÜT ÜCRET</t>
  </si>
  <si>
    <t>SİGORTA  PRİMİ</t>
  </si>
  <si>
    <t>MATRAH</t>
  </si>
  <si>
    <t>KÜMÜLATİF MATRAH</t>
  </si>
  <si>
    <t>Ocak</t>
  </si>
  <si>
    <t xml:space="preserve">Şubat </t>
  </si>
  <si>
    <t xml:space="preserve">Mart </t>
  </si>
  <si>
    <t xml:space="preserve">Nisan </t>
  </si>
  <si>
    <t>Mayıs</t>
  </si>
  <si>
    <t>Haziran</t>
  </si>
  <si>
    <t>Temmuz</t>
  </si>
  <si>
    <t>Ağustos</t>
  </si>
  <si>
    <t xml:space="preserve">Eylül </t>
  </si>
  <si>
    <t>Ekim</t>
  </si>
  <si>
    <t>Kasım</t>
  </si>
  <si>
    <t>Aralık</t>
  </si>
  <si>
    <t>TOPLAM</t>
  </si>
  <si>
    <t>KESİLECEK DAMGA VERGİSİ</t>
  </si>
  <si>
    <t>NET ÜCRET</t>
  </si>
  <si>
    <t>KESİLECEK GELİR VERGİSİ</t>
  </si>
  <si>
    <t>(a)</t>
  </si>
  <si>
    <t>(b)
(ax%15)</t>
  </si>
  <si>
    <t xml:space="preserve">(c)
(a-b)
</t>
  </si>
  <si>
    <t>(d)</t>
  </si>
  <si>
    <t xml:space="preserve">(d)
</t>
  </si>
  <si>
    <t>(e)</t>
  </si>
  <si>
    <t xml:space="preserve">(f )
</t>
  </si>
  <si>
    <t>(c)
(a-b)</t>
  </si>
  <si>
    <t>(f)</t>
  </si>
  <si>
    <t>HESAPLANAN
GELİR VERGİSİ</t>
  </si>
  <si>
    <t>ASGARİ ÜCRETİN  VERGİSİ</t>
  </si>
  <si>
    <t>(TL)</t>
  </si>
  <si>
    <t>ASGARİ ÜCRETİN KÜMÜLATİF MATRAHI</t>
  </si>
  <si>
    <t>İSTİSNA
MATRAH</t>
  </si>
  <si>
    <t>(g)
(fx%15,%20-önceki ayların vergisi)</t>
  </si>
  <si>
    <t>(e)
(dx%15,%20,%27-önceki ayların vergisi)</t>
  </si>
  <si>
    <t>(g)</t>
  </si>
  <si>
    <t>ASGARİ ÜCRET İSTİSNASI GELİR VERGİSİ VE DAMGA VERGİSİ İSTİSNA TUTARLARI</t>
  </si>
  <si>
    <t>(h)
(a-b)</t>
  </si>
  <si>
    <t>İSTİSNAYA İSABET EDEN GELİR VERGİSİ</t>
  </si>
  <si>
    <t>İSTİSNAYA İSABET EDEN DAMGA VERGİSİ</t>
  </si>
  <si>
    <t>GELİR VERGİSİ</t>
  </si>
  <si>
    <t>DAMGA VERGİSİ</t>
  </si>
  <si>
    <t>ASGARİ ÜCRET (BRÜT TUTAR, SİGORTA PRİMİ VE NET TUTAR)</t>
  </si>
  <si>
    <t>15.000 TL BRÜT ÜCRET GELİRİNDE ASGARİ ÜCRET İSTİSNASI UYGULAMASI VE VERGİLENDİRME</t>
  </si>
  <si>
    <t>(h)
(e-g)</t>
  </si>
  <si>
    <t>(i)
(c-h-ı)</t>
  </si>
  <si>
    <t>20.000 TL BRÜT ÜCRET GELİRİNDE ASGARİ ÜCRET İSTİSNASI UYGULAMASI VE VERGİLENDİRME</t>
  </si>
  <si>
    <t>(e)
(dx%15,%20,önceki ayların vergisi)</t>
  </si>
  <si>
    <t>12.000 TL BRÜT ÜCRET GELİRİNDE ASGARİ ÜCRET İSTİSNASI UYGULAMASI VE VERGİLENDİRME</t>
  </si>
  <si>
    <t>(e)
(dx%15,%20,-önceki ayların vergisi)</t>
  </si>
  <si>
    <t>(ı)
(a-10.008)x0,00759</t>
  </si>
  <si>
    <t>30.000 TL BRÜT ÜCRET GELİRİNDE ASGARİ ÜCRET İSTİSNASI UYGULAMASI VE VERGİLENDİRME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</si>
</sst>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Fill="1"/>
    <xf numFmtId="0" fontId="0" fillId="5" borderId="0" xfId="0" applyFill="1"/>
    <xf numFmtId="0" fontId="0" fillId="6" borderId="0" xfId="0" applyFill="1"/>
    <xf numFmtId="0" fontId="0" fillId="5" borderId="1" xfId="0" applyFill="1" applyBorder="1"/>
    <xf numFmtId="0" fontId="0" fillId="0" borderId="3" xfId="0" applyBorder="1"/>
    <xf numFmtId="0" fontId="0" fillId="0" borderId="4" xfId="0" applyBorder="1"/>
    <xf numFmtId="4" fontId="0" fillId="0" borderId="2" xfId="0" applyNumberFormat="1" applyFill="1" applyBorder="1"/>
    <xf numFmtId="4" fontId="0" fillId="0" borderId="4" xfId="0" applyNumberFormat="1" applyFill="1" applyBorder="1"/>
    <xf numFmtId="4" fontId="0" fillId="0" borderId="4" xfId="0" applyNumberFormat="1" applyBorder="1"/>
    <xf numFmtId="4" fontId="0" fillId="4" borderId="5" xfId="0" applyNumberForma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4" fontId="0" fillId="2" borderId="1" xfId="0" applyNumberFormat="1" applyFill="1" applyBorder="1"/>
    <xf numFmtId="0" fontId="2" fillId="7" borderId="1" xfId="0" applyFont="1" applyFill="1" applyBorder="1"/>
    <xf numFmtId="4" fontId="2" fillId="7" borderId="1" xfId="0" applyNumberFormat="1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2" fontId="0" fillId="0" borderId="0" xfId="0" applyNumberFormat="1"/>
    <xf numFmtId="164" fontId="0" fillId="0" borderId="0" xfId="3" applyFont="1"/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</cellXfs>
  <cellStyles count="4">
    <cellStyle name="Normal" xfId="0" builtinId="0"/>
    <cellStyle name="Normal 2" xfId="2"/>
    <cellStyle name="Normal 3" xfId="1"/>
    <cellStyle name="Virgül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0"/>
  <sheetViews>
    <sheetView tabSelected="1" zoomScale="130" zoomScaleNormal="130" workbookViewId="0">
      <selection activeCell="E5" sqref="E5"/>
    </sheetView>
  </sheetViews>
  <sheetFormatPr defaultRowHeight="15" x14ac:dyDescent="0.25"/>
  <cols>
    <col min="2" max="2" width="11.42578125" customWidth="1"/>
    <col min="3" max="3" width="14.140625" customWidth="1"/>
    <col min="4" max="4" width="12.42578125" customWidth="1"/>
    <col min="5" max="5" width="13" customWidth="1"/>
    <col min="6" max="6" width="14.42578125" customWidth="1"/>
    <col min="7" max="7" width="16.28515625" customWidth="1"/>
    <col min="8" max="8" width="17.28515625" customWidth="1"/>
    <col min="9" max="9" width="14.5703125" customWidth="1"/>
    <col min="10" max="10" width="9.140625" customWidth="1"/>
    <col min="11" max="43" width="9.140625" style="9"/>
    <col min="44" max="45" width="9.140625" style="7"/>
  </cols>
  <sheetData>
    <row r="1" spans="1:52" ht="21" customHeight="1" x14ac:dyDescent="0.25">
      <c r="A1" s="27" t="s">
        <v>38</v>
      </c>
      <c r="B1" s="27"/>
      <c r="C1" s="27"/>
      <c r="D1" s="27"/>
      <c r="E1" s="27"/>
      <c r="F1" s="27"/>
      <c r="G1" s="27"/>
      <c r="H1" s="27"/>
      <c r="I1" s="27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52" ht="45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34</v>
      </c>
      <c r="G2" s="17" t="s">
        <v>40</v>
      </c>
      <c r="H2" s="17" t="s">
        <v>41</v>
      </c>
      <c r="I2" s="16" t="s">
        <v>19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52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52" ht="45" x14ac:dyDescent="0.25">
      <c r="A4" s="23"/>
      <c r="B4" s="23" t="s">
        <v>21</v>
      </c>
      <c r="C4" s="24" t="s">
        <v>22</v>
      </c>
      <c r="D4" s="24" t="s">
        <v>23</v>
      </c>
      <c r="E4" s="24" t="s">
        <v>25</v>
      </c>
      <c r="F4" s="24" t="s">
        <v>26</v>
      </c>
      <c r="G4" s="24" t="s">
        <v>27</v>
      </c>
      <c r="H4" s="24" t="s">
        <v>37</v>
      </c>
      <c r="I4" s="24" t="s">
        <v>39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52" x14ac:dyDescent="0.25">
      <c r="A5" s="18" t="s">
        <v>5</v>
      </c>
      <c r="B5" s="19">
        <v>10008</v>
      </c>
      <c r="C5" s="19">
        <f>B5*0.15</f>
        <v>1501.2</v>
      </c>
      <c r="D5" s="19">
        <f>B5-C5</f>
        <v>8506.7999999999993</v>
      </c>
      <c r="E5" s="19">
        <f>D5</f>
        <v>8506.7999999999993</v>
      </c>
      <c r="F5" s="19">
        <f>D5</f>
        <v>8506.7999999999993</v>
      </c>
      <c r="G5" s="19">
        <v>1276.0199999999998</v>
      </c>
      <c r="H5" s="19">
        <v>75.959999999999994</v>
      </c>
      <c r="I5" s="19">
        <f>B5-C5</f>
        <v>8506.7999999999993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52" x14ac:dyDescent="0.25">
      <c r="A6" s="18" t="s">
        <v>6</v>
      </c>
      <c r="B6" s="19">
        <v>10008</v>
      </c>
      <c r="C6" s="19">
        <f t="shared" ref="C6:C16" si="0">B6*0.15</f>
        <v>1501.2</v>
      </c>
      <c r="D6" s="19">
        <f t="shared" ref="D6:D16" si="1">B6-C6</f>
        <v>8506.7999999999993</v>
      </c>
      <c r="E6" s="19">
        <f>$E$5+E5</f>
        <v>17013.599999999999</v>
      </c>
      <c r="F6" s="19">
        <f t="shared" ref="F6:F16" si="2">D6</f>
        <v>8506.7999999999993</v>
      </c>
      <c r="G6" s="19">
        <v>1276.0199999999998</v>
      </c>
      <c r="H6" s="19">
        <v>75.959999999999994</v>
      </c>
      <c r="I6" s="19">
        <f t="shared" ref="I6:I16" si="3">B6-C6</f>
        <v>8506.7999999999993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52" x14ac:dyDescent="0.25">
      <c r="A7" s="18" t="s">
        <v>7</v>
      </c>
      <c r="B7" s="19">
        <v>10008</v>
      </c>
      <c r="C7" s="19">
        <f t="shared" si="0"/>
        <v>1501.2</v>
      </c>
      <c r="D7" s="19">
        <f t="shared" si="1"/>
        <v>8506.7999999999993</v>
      </c>
      <c r="E7" s="19">
        <f t="shared" ref="E7:E16" si="4">$E$5+E6</f>
        <v>25520.399999999998</v>
      </c>
      <c r="F7" s="19">
        <f t="shared" si="2"/>
        <v>8506.7999999999993</v>
      </c>
      <c r="G7" s="19">
        <v>1276.02</v>
      </c>
      <c r="H7" s="19">
        <v>75.959999999999994</v>
      </c>
      <c r="I7" s="19">
        <f t="shared" si="3"/>
        <v>8506.7999999999993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52" x14ac:dyDescent="0.25">
      <c r="A8" s="18" t="s">
        <v>8</v>
      </c>
      <c r="B8" s="19">
        <v>10008</v>
      </c>
      <c r="C8" s="19">
        <f t="shared" si="0"/>
        <v>1501.2</v>
      </c>
      <c r="D8" s="19">
        <f t="shared" si="1"/>
        <v>8506.7999999999993</v>
      </c>
      <c r="E8" s="19">
        <f t="shared" si="4"/>
        <v>34027.199999999997</v>
      </c>
      <c r="F8" s="19">
        <f t="shared" si="2"/>
        <v>8506.7999999999993</v>
      </c>
      <c r="G8" s="19">
        <v>1276.0199999999995</v>
      </c>
      <c r="H8" s="19">
        <v>75.959999999999994</v>
      </c>
      <c r="I8" s="19">
        <f t="shared" si="3"/>
        <v>8506.7999999999993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T8" s="8"/>
      <c r="AU8" s="8"/>
      <c r="AV8" s="8"/>
      <c r="AW8" s="8"/>
      <c r="AX8" s="8"/>
      <c r="AY8" s="8"/>
      <c r="AZ8" s="8"/>
    </row>
    <row r="9" spans="1:52" x14ac:dyDescent="0.25">
      <c r="A9" s="18" t="s">
        <v>9</v>
      </c>
      <c r="B9" s="19">
        <v>10008</v>
      </c>
      <c r="C9" s="19">
        <f t="shared" si="0"/>
        <v>1501.2</v>
      </c>
      <c r="D9" s="19">
        <f t="shared" si="1"/>
        <v>8506.7999999999993</v>
      </c>
      <c r="E9" s="19">
        <f t="shared" si="4"/>
        <v>42534</v>
      </c>
      <c r="F9" s="19">
        <f t="shared" si="2"/>
        <v>8506.7999999999993</v>
      </c>
      <c r="G9" s="19">
        <v>1276.0200000000004</v>
      </c>
      <c r="H9" s="19">
        <v>75.959999999999994</v>
      </c>
      <c r="I9" s="19">
        <f t="shared" si="3"/>
        <v>8506.7999999999993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T9" s="8"/>
      <c r="AU9" s="8"/>
      <c r="AV9" s="8"/>
      <c r="AW9" s="8"/>
      <c r="AX9" s="8"/>
      <c r="AY9" s="8"/>
      <c r="AZ9" s="8"/>
    </row>
    <row r="10" spans="1:52" x14ac:dyDescent="0.25">
      <c r="A10" s="18" t="s">
        <v>10</v>
      </c>
      <c r="B10" s="19">
        <v>10008</v>
      </c>
      <c r="C10" s="19">
        <f t="shared" si="0"/>
        <v>1501.2</v>
      </c>
      <c r="D10" s="19">
        <f t="shared" si="1"/>
        <v>8506.7999999999993</v>
      </c>
      <c r="E10" s="19">
        <f t="shared" si="4"/>
        <v>51040.800000000003</v>
      </c>
      <c r="F10" s="19">
        <f t="shared" si="2"/>
        <v>8506.7999999999993</v>
      </c>
      <c r="G10" s="19">
        <v>1276.0199999999995</v>
      </c>
      <c r="H10" s="19">
        <v>75.959999999999994</v>
      </c>
      <c r="I10" s="19">
        <f t="shared" si="3"/>
        <v>8506.7999999999993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T10" s="8"/>
      <c r="AU10" s="8"/>
      <c r="AV10" s="8"/>
      <c r="AW10" s="8"/>
      <c r="AX10" s="8"/>
      <c r="AY10" s="8"/>
      <c r="AZ10" s="8"/>
    </row>
    <row r="11" spans="1:52" s="2" customFormat="1" x14ac:dyDescent="0.25">
      <c r="A11" s="18" t="s">
        <v>11</v>
      </c>
      <c r="B11" s="19">
        <v>10008</v>
      </c>
      <c r="C11" s="19">
        <f t="shared" si="0"/>
        <v>1501.2</v>
      </c>
      <c r="D11" s="19">
        <f t="shared" si="1"/>
        <v>8506.7999999999993</v>
      </c>
      <c r="E11" s="19">
        <f t="shared" si="4"/>
        <v>59547.600000000006</v>
      </c>
      <c r="F11" s="19">
        <f t="shared" si="2"/>
        <v>8506.7999999999993</v>
      </c>
      <c r="G11" s="19">
        <v>1276.0200000000004</v>
      </c>
      <c r="H11" s="19">
        <v>75.959999999999994</v>
      </c>
      <c r="I11" s="19">
        <f t="shared" si="3"/>
        <v>8506.7999999999993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 s="9"/>
      <c r="AP11" s="9"/>
      <c r="AQ11" s="9"/>
      <c r="AR11" s="7"/>
      <c r="AS11" s="7"/>
      <c r="AT11" s="8"/>
      <c r="AU11" s="8"/>
      <c r="AV11" s="8"/>
      <c r="AW11" s="8"/>
      <c r="AX11" s="8"/>
      <c r="AY11" s="8"/>
      <c r="AZ11" s="8"/>
    </row>
    <row r="12" spans="1:52" x14ac:dyDescent="0.25">
      <c r="A12" s="18" t="s">
        <v>12</v>
      </c>
      <c r="B12" s="19">
        <v>10008</v>
      </c>
      <c r="C12" s="19">
        <f t="shared" si="0"/>
        <v>1501.2</v>
      </c>
      <c r="D12" s="19">
        <f t="shared" si="1"/>
        <v>8506.7999999999993</v>
      </c>
      <c r="E12" s="19">
        <f t="shared" si="4"/>
        <v>68054.400000000009</v>
      </c>
      <c r="F12" s="19">
        <f t="shared" si="2"/>
        <v>8506.7999999999993</v>
      </c>
      <c r="G12" s="19">
        <v>1276.0199999999986</v>
      </c>
      <c r="H12" s="19">
        <v>75.959999999999994</v>
      </c>
      <c r="I12" s="19">
        <f t="shared" si="3"/>
        <v>8506.7999999999993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52" x14ac:dyDescent="0.25">
      <c r="A13" s="18" t="s">
        <v>13</v>
      </c>
      <c r="B13" s="19">
        <v>10008</v>
      </c>
      <c r="C13" s="19">
        <f t="shared" si="0"/>
        <v>1501.2</v>
      </c>
      <c r="D13" s="19">
        <f t="shared" si="1"/>
        <v>8506.7999999999993</v>
      </c>
      <c r="E13" s="19">
        <f t="shared" si="4"/>
        <v>76561.200000000012</v>
      </c>
      <c r="F13" s="19">
        <f t="shared" si="2"/>
        <v>8506.7999999999993</v>
      </c>
      <c r="G13" s="19">
        <v>1604.0800000000017</v>
      </c>
      <c r="H13" s="19">
        <v>75.959999999999994</v>
      </c>
      <c r="I13" s="19">
        <f t="shared" si="3"/>
        <v>8506.7999999999993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52" x14ac:dyDescent="0.25">
      <c r="A14" s="18" t="s">
        <v>14</v>
      </c>
      <c r="B14" s="19">
        <v>10008</v>
      </c>
      <c r="C14" s="19">
        <f t="shared" si="0"/>
        <v>1501.2</v>
      </c>
      <c r="D14" s="19">
        <f t="shared" si="1"/>
        <v>8506.7999999999993</v>
      </c>
      <c r="E14" s="19">
        <f t="shared" si="4"/>
        <v>85068.000000000015</v>
      </c>
      <c r="F14" s="19">
        <f t="shared" si="2"/>
        <v>8506.7999999999993</v>
      </c>
      <c r="G14" s="19">
        <v>1701.3599999999969</v>
      </c>
      <c r="H14" s="19">
        <v>75.959999999999994</v>
      </c>
      <c r="I14" s="19">
        <f t="shared" si="3"/>
        <v>8506.7999999999993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52" x14ac:dyDescent="0.25">
      <c r="A15" s="18" t="s">
        <v>15</v>
      </c>
      <c r="B15" s="19">
        <v>10008</v>
      </c>
      <c r="C15" s="19">
        <f t="shared" si="0"/>
        <v>1501.2</v>
      </c>
      <c r="D15" s="19">
        <f t="shared" si="1"/>
        <v>8506.7999999999993</v>
      </c>
      <c r="E15" s="19">
        <f t="shared" si="4"/>
        <v>93574.800000000017</v>
      </c>
      <c r="F15" s="19">
        <f t="shared" si="2"/>
        <v>8506.7999999999993</v>
      </c>
      <c r="G15" s="19">
        <v>1701.3600000000024</v>
      </c>
      <c r="H15" s="19">
        <v>75.959999999999994</v>
      </c>
      <c r="I15" s="19">
        <f t="shared" si="3"/>
        <v>8506.7999999999993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52" x14ac:dyDescent="0.25">
      <c r="A16" s="18" t="s">
        <v>16</v>
      </c>
      <c r="B16" s="19">
        <v>10008</v>
      </c>
      <c r="C16" s="19">
        <f t="shared" si="0"/>
        <v>1501.2</v>
      </c>
      <c r="D16" s="19">
        <f t="shared" si="1"/>
        <v>8506.7999999999993</v>
      </c>
      <c r="E16" s="19">
        <f t="shared" si="4"/>
        <v>102081.60000000002</v>
      </c>
      <c r="F16" s="19">
        <f t="shared" si="2"/>
        <v>8506.7999999999993</v>
      </c>
      <c r="G16" s="19">
        <v>1701.3600000000006</v>
      </c>
      <c r="H16" s="19">
        <v>75.959999999999994</v>
      </c>
      <c r="I16" s="19">
        <f t="shared" si="3"/>
        <v>8506.7999999999993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9.5" customHeight="1" x14ac:dyDescent="0.25">
      <c r="A17" s="20" t="s">
        <v>17</v>
      </c>
      <c r="B17" s="21">
        <f>SUM(B5:B16)</f>
        <v>120096</v>
      </c>
      <c r="C17" s="21">
        <f t="shared" ref="C17:I17" si="5">SUM(C5:C16)</f>
        <v>18014.400000000005</v>
      </c>
      <c r="D17" s="21">
        <f t="shared" si="5"/>
        <v>102081.60000000002</v>
      </c>
      <c r="E17" s="21">
        <f>E16</f>
        <v>102081.60000000002</v>
      </c>
      <c r="F17" s="21">
        <f t="shared" si="5"/>
        <v>102081.60000000002</v>
      </c>
      <c r="G17" s="21">
        <f t="shared" si="5"/>
        <v>16916.32</v>
      </c>
      <c r="H17" s="21">
        <f t="shared" si="5"/>
        <v>911.5200000000001</v>
      </c>
      <c r="I17" s="21">
        <f t="shared" si="5"/>
        <v>102081.60000000002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5"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x14ac:dyDescent="0.25"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5"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x14ac:dyDescent="0.25"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x14ac:dyDescent="0.25"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x14ac:dyDescent="0.25"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x14ac:dyDescent="0.25"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x14ac:dyDescent="0.25"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x14ac:dyDescent="0.25"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x14ac:dyDescent="0.25"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x14ac:dyDescent="0.25"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x14ac:dyDescent="0.25"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x14ac:dyDescent="0.25"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x14ac:dyDescent="0.25"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x14ac:dyDescent="0.25"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1:40" x14ac:dyDescent="0.25"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1:40" x14ac:dyDescent="0.25"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1:40" x14ac:dyDescent="0.25"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1:40" x14ac:dyDescent="0.25"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1:40" x14ac:dyDescent="0.25"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1:40" x14ac:dyDescent="0.25"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1:40" x14ac:dyDescent="0.25"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1:40" x14ac:dyDescent="0.25"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1:40" x14ac:dyDescent="0.25"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1:40" x14ac:dyDescent="0.25"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1:40" x14ac:dyDescent="0.25"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1:40" x14ac:dyDescent="0.25"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1:40" x14ac:dyDescent="0.25"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1:40" x14ac:dyDescent="0.25"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1:40" x14ac:dyDescent="0.25"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1:40" x14ac:dyDescent="0.25"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1:40" x14ac:dyDescent="0.25"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1:40" x14ac:dyDescent="0.25"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1:40" x14ac:dyDescent="0.25"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1:40" x14ac:dyDescent="0.25"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1:40" x14ac:dyDescent="0.25"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1:40" x14ac:dyDescent="0.25"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1:40" x14ac:dyDescent="0.25"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1:40" x14ac:dyDescent="0.25"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1:40" x14ac:dyDescent="0.25"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1:40" x14ac:dyDescent="0.25"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1:40" x14ac:dyDescent="0.25"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1:40" x14ac:dyDescent="0.25"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1:40" x14ac:dyDescent="0.25"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1:40" x14ac:dyDescent="0.25"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1:40" x14ac:dyDescent="0.25"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1:40" x14ac:dyDescent="0.25"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1:40" x14ac:dyDescent="0.25"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1:40" x14ac:dyDescent="0.25"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1:40" x14ac:dyDescent="0.25"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1:40" x14ac:dyDescent="0.25"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1:40" x14ac:dyDescent="0.25"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1:40" x14ac:dyDescent="0.25"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1:40" x14ac:dyDescent="0.25"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1:40" x14ac:dyDescent="0.25"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1:40" x14ac:dyDescent="0.25"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1:40" x14ac:dyDescent="0.25"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1:40" x14ac:dyDescent="0.25"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1:40" x14ac:dyDescent="0.25"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1:40" x14ac:dyDescent="0.25"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1:40" x14ac:dyDescent="0.25"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1:40" x14ac:dyDescent="0.25"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1:40" x14ac:dyDescent="0.25"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1:40" x14ac:dyDescent="0.25"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1:40" x14ac:dyDescent="0.25"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1:40" x14ac:dyDescent="0.25"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1:40" x14ac:dyDescent="0.25"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1:40" x14ac:dyDescent="0.25"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1:40" x14ac:dyDescent="0.25"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1:40" x14ac:dyDescent="0.25"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1:40" x14ac:dyDescent="0.25"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1:40" x14ac:dyDescent="0.25"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1:40" x14ac:dyDescent="0.25"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1:40" x14ac:dyDescent="0.25"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1:40" x14ac:dyDescent="0.25"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1:40" x14ac:dyDescent="0.25"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1:40" x14ac:dyDescent="0.25"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1:40" x14ac:dyDescent="0.25"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1:40" x14ac:dyDescent="0.25"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1:40" x14ac:dyDescent="0.25"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1:40" x14ac:dyDescent="0.25"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1:40" x14ac:dyDescent="0.25"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1:40" x14ac:dyDescent="0.25"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1:40" x14ac:dyDescent="0.25"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1:40" x14ac:dyDescent="0.25"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1:40" x14ac:dyDescent="0.25"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1:40" x14ac:dyDescent="0.25"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1:40" x14ac:dyDescent="0.25"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1:40" x14ac:dyDescent="0.25"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1:40" x14ac:dyDescent="0.25"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1:40" x14ac:dyDescent="0.25"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1:40" x14ac:dyDescent="0.25"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1:40" x14ac:dyDescent="0.25"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1:40" x14ac:dyDescent="0.25"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1:40" x14ac:dyDescent="0.25"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1:40" x14ac:dyDescent="0.25"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1:40" x14ac:dyDescent="0.25"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1:40" x14ac:dyDescent="0.25"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1:40" x14ac:dyDescent="0.25"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1:40" x14ac:dyDescent="0.25"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1:40" x14ac:dyDescent="0.25"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1:40" x14ac:dyDescent="0.25"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1:40" x14ac:dyDescent="0.25"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1:40" x14ac:dyDescent="0.25"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1:40" x14ac:dyDescent="0.25"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1:40" x14ac:dyDescent="0.25"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1:40" x14ac:dyDescent="0.25"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1:40" x14ac:dyDescent="0.25"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1:40" x14ac:dyDescent="0.25"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1:40" x14ac:dyDescent="0.25"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1:40" x14ac:dyDescent="0.25"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1:40" x14ac:dyDescent="0.25"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1:40" x14ac:dyDescent="0.25"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1:40" x14ac:dyDescent="0.25"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1:40" x14ac:dyDescent="0.25"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1:40" x14ac:dyDescent="0.25"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1:40" x14ac:dyDescent="0.25"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1:40" x14ac:dyDescent="0.25"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1:40" x14ac:dyDescent="0.25"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1:40" x14ac:dyDescent="0.25"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1:40" x14ac:dyDescent="0.25"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1:40" x14ac:dyDescent="0.25"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1:40" x14ac:dyDescent="0.25"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1:40" x14ac:dyDescent="0.25"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1:40" x14ac:dyDescent="0.25"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1:40" x14ac:dyDescent="0.25"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1:40" x14ac:dyDescent="0.25"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1:40" x14ac:dyDescent="0.25"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1:40" x14ac:dyDescent="0.25"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1:40" x14ac:dyDescent="0.25"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1:40" x14ac:dyDescent="0.25"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1:40" x14ac:dyDescent="0.25"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1:40" x14ac:dyDescent="0.25"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1:40" x14ac:dyDescent="0.25"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1:40" x14ac:dyDescent="0.25"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1:40" x14ac:dyDescent="0.25"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1:40" x14ac:dyDescent="0.25"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1:40" x14ac:dyDescent="0.25"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1:40" x14ac:dyDescent="0.25"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1:40" x14ac:dyDescent="0.25"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1:40" x14ac:dyDescent="0.25"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1:40" x14ac:dyDescent="0.25"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1:40" x14ac:dyDescent="0.25"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1:40" x14ac:dyDescent="0.25"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1:40" x14ac:dyDescent="0.25"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1:40" x14ac:dyDescent="0.25"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1:40" x14ac:dyDescent="0.25"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1:40" x14ac:dyDescent="0.25"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1:40" x14ac:dyDescent="0.25"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1:40" x14ac:dyDescent="0.25"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1:40" x14ac:dyDescent="0.25"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1:40" x14ac:dyDescent="0.25"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1:40" x14ac:dyDescent="0.25"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1:40" x14ac:dyDescent="0.25"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1:40" x14ac:dyDescent="0.25"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1:40" x14ac:dyDescent="0.25"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1:40" x14ac:dyDescent="0.25"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1:40" x14ac:dyDescent="0.25"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1:40" x14ac:dyDescent="0.25"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1:40" x14ac:dyDescent="0.25"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1:40" x14ac:dyDescent="0.25"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1:40" x14ac:dyDescent="0.25"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1:40" x14ac:dyDescent="0.25"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1:40" x14ac:dyDescent="0.25"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1:40" x14ac:dyDescent="0.25"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1:40" x14ac:dyDescent="0.25"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1:40" x14ac:dyDescent="0.25"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1:40" x14ac:dyDescent="0.25"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1:40" x14ac:dyDescent="0.25"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1:40" x14ac:dyDescent="0.25"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1:40" x14ac:dyDescent="0.25"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1:40" x14ac:dyDescent="0.25"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1:40" x14ac:dyDescent="0.25"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1:40" x14ac:dyDescent="0.25"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1:40" x14ac:dyDescent="0.25"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1:40" x14ac:dyDescent="0.25"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1:40" x14ac:dyDescent="0.25"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1:40" x14ac:dyDescent="0.25"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1:40" x14ac:dyDescent="0.25"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1:40" x14ac:dyDescent="0.25"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1:40" x14ac:dyDescent="0.25"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1:40" x14ac:dyDescent="0.25"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1:40" x14ac:dyDescent="0.25"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1:40" x14ac:dyDescent="0.25"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1:40" x14ac:dyDescent="0.25"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1:40" x14ac:dyDescent="0.25"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1:40" x14ac:dyDescent="0.25"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1:40" x14ac:dyDescent="0.25"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1:40" x14ac:dyDescent="0.25"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1:40" x14ac:dyDescent="0.25"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1:40" x14ac:dyDescent="0.25"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1:40" x14ac:dyDescent="0.25"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1:40" x14ac:dyDescent="0.25"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1:40" x14ac:dyDescent="0.25"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1:40" x14ac:dyDescent="0.25"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1:40" x14ac:dyDescent="0.25"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1:40" x14ac:dyDescent="0.25"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1:40" x14ac:dyDescent="0.25"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1:40" x14ac:dyDescent="0.25"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1:40" x14ac:dyDescent="0.25"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1:40" x14ac:dyDescent="0.25"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1:40" x14ac:dyDescent="0.25"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1:40" x14ac:dyDescent="0.25"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1:40" x14ac:dyDescent="0.25"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1:40" x14ac:dyDescent="0.25"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1:40" x14ac:dyDescent="0.25"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1:40" x14ac:dyDescent="0.25"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1:40" x14ac:dyDescent="0.25"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1:40" x14ac:dyDescent="0.25"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1:40" x14ac:dyDescent="0.25"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1:40" x14ac:dyDescent="0.25"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1:40" x14ac:dyDescent="0.25"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1:40" x14ac:dyDescent="0.25"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1:40" x14ac:dyDescent="0.25"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1:40" x14ac:dyDescent="0.25"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1:40" x14ac:dyDescent="0.25"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1:40" x14ac:dyDescent="0.25"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1:40" x14ac:dyDescent="0.25"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1:40" x14ac:dyDescent="0.25"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1:40" x14ac:dyDescent="0.25"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1:40" x14ac:dyDescent="0.25"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1:40" x14ac:dyDescent="0.25"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1:40" x14ac:dyDescent="0.25"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1:40" x14ac:dyDescent="0.25"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1:40" x14ac:dyDescent="0.25"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1:40" x14ac:dyDescent="0.25"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1:40" x14ac:dyDescent="0.25"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1:40" x14ac:dyDescent="0.25"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1:40" x14ac:dyDescent="0.25"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1:40" x14ac:dyDescent="0.25"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1:40" x14ac:dyDescent="0.25"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1:40" x14ac:dyDescent="0.25"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1:40" x14ac:dyDescent="0.25"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1:40" x14ac:dyDescent="0.25"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1:40" x14ac:dyDescent="0.25"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1:40" x14ac:dyDescent="0.25"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1:40" x14ac:dyDescent="0.25"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1:40" x14ac:dyDescent="0.25"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1:40" x14ac:dyDescent="0.25"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1:40" x14ac:dyDescent="0.25"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1:40" x14ac:dyDescent="0.25"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1:40" x14ac:dyDescent="0.25"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1:40" x14ac:dyDescent="0.25"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1:40" x14ac:dyDescent="0.25"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1:40" x14ac:dyDescent="0.25"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1:40" x14ac:dyDescent="0.25"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1:40" x14ac:dyDescent="0.25"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1:40" x14ac:dyDescent="0.25"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1:40" x14ac:dyDescent="0.25"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1:40" x14ac:dyDescent="0.25"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1:40" x14ac:dyDescent="0.25"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1:40" x14ac:dyDescent="0.25"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1:40" x14ac:dyDescent="0.25"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1:40" x14ac:dyDescent="0.25"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1:40" x14ac:dyDescent="0.25"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1:40" x14ac:dyDescent="0.25"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1:40" x14ac:dyDescent="0.25"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1:40" x14ac:dyDescent="0.25"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1:40" x14ac:dyDescent="0.25"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1:40" x14ac:dyDescent="0.25"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1:40" x14ac:dyDescent="0.25"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1:40" x14ac:dyDescent="0.25"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1:40" x14ac:dyDescent="0.25"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1:40" x14ac:dyDescent="0.25"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1:40" x14ac:dyDescent="0.25"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1:40" x14ac:dyDescent="0.25"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1:40" x14ac:dyDescent="0.25"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1:40" x14ac:dyDescent="0.25"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1:40" x14ac:dyDescent="0.25"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1:40" x14ac:dyDescent="0.25"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1:40" x14ac:dyDescent="0.25"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1:40" x14ac:dyDescent="0.25"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1:40" x14ac:dyDescent="0.25"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1:40" x14ac:dyDescent="0.25"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1:40" x14ac:dyDescent="0.25"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1:40" x14ac:dyDescent="0.25"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1:40" x14ac:dyDescent="0.25"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1:40" x14ac:dyDescent="0.25"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1:40" x14ac:dyDescent="0.25"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1:40" x14ac:dyDescent="0.25"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1:40" x14ac:dyDescent="0.25"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1:40" x14ac:dyDescent="0.25"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1:40" x14ac:dyDescent="0.25"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1:40" x14ac:dyDescent="0.25"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1:40" x14ac:dyDescent="0.25"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1:40" x14ac:dyDescent="0.25"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1:40" x14ac:dyDescent="0.25"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1:40" x14ac:dyDescent="0.25"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1:40" x14ac:dyDescent="0.25"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1:40" x14ac:dyDescent="0.25"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1:40" x14ac:dyDescent="0.25"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1:40" x14ac:dyDescent="0.25"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1:40" x14ac:dyDescent="0.25"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1:40" x14ac:dyDescent="0.25"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1:40" x14ac:dyDescent="0.25"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1:40" x14ac:dyDescent="0.25"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1:40" x14ac:dyDescent="0.25"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1:40" x14ac:dyDescent="0.25"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1:40" x14ac:dyDescent="0.25"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1:40" x14ac:dyDescent="0.25"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1:40" x14ac:dyDescent="0.25"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1:40" x14ac:dyDescent="0.25"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1:40" x14ac:dyDescent="0.25"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1:40" x14ac:dyDescent="0.25"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1:40" x14ac:dyDescent="0.25"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1:40" x14ac:dyDescent="0.25"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1:40" x14ac:dyDescent="0.25"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1:40" x14ac:dyDescent="0.25"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1:40" x14ac:dyDescent="0.25"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1:40" x14ac:dyDescent="0.25"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1:40" x14ac:dyDescent="0.25"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1:40" x14ac:dyDescent="0.25"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1:40" x14ac:dyDescent="0.25"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1:40" x14ac:dyDescent="0.25"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1:40" x14ac:dyDescent="0.25"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1:40" x14ac:dyDescent="0.25"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1:40" x14ac:dyDescent="0.25"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1:40" x14ac:dyDescent="0.25"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1:40" x14ac:dyDescent="0.25"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1:40" x14ac:dyDescent="0.25"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1:40" x14ac:dyDescent="0.25"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1:40" x14ac:dyDescent="0.25"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1:40" x14ac:dyDescent="0.25"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1:40" x14ac:dyDescent="0.25"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1:40" x14ac:dyDescent="0.25"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1:40" x14ac:dyDescent="0.25"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1:40" x14ac:dyDescent="0.25"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1:40" x14ac:dyDescent="0.25"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1:40" x14ac:dyDescent="0.25"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1:40" x14ac:dyDescent="0.25"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1:40" x14ac:dyDescent="0.25"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1:40" x14ac:dyDescent="0.25"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1:40" x14ac:dyDescent="0.25"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1:40" x14ac:dyDescent="0.25"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1:40" x14ac:dyDescent="0.25"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1:40" x14ac:dyDescent="0.25"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1:40" x14ac:dyDescent="0.25"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1:40" x14ac:dyDescent="0.25"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1:40" x14ac:dyDescent="0.25"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1:40" x14ac:dyDescent="0.25"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1:40" x14ac:dyDescent="0.25"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1:40" x14ac:dyDescent="0.25"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1:40" x14ac:dyDescent="0.25"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1:40" x14ac:dyDescent="0.25"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1:40" x14ac:dyDescent="0.25"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1:40" x14ac:dyDescent="0.25"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1:40" x14ac:dyDescent="0.25"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1:40" x14ac:dyDescent="0.25"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1:40" x14ac:dyDescent="0.25"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1:40" x14ac:dyDescent="0.25"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1:40" x14ac:dyDescent="0.25"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1:40" x14ac:dyDescent="0.25"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1:40" x14ac:dyDescent="0.25"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1:40" x14ac:dyDescent="0.25"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1:40" x14ac:dyDescent="0.25"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1:40" x14ac:dyDescent="0.25"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1:40" x14ac:dyDescent="0.25"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1:40" x14ac:dyDescent="0.25"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1:40" x14ac:dyDescent="0.25"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1:40" x14ac:dyDescent="0.25"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1:40" x14ac:dyDescent="0.25"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1:40" x14ac:dyDescent="0.25"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1:40" x14ac:dyDescent="0.25"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1:40" x14ac:dyDescent="0.25"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1:40" x14ac:dyDescent="0.25"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1:40" x14ac:dyDescent="0.25"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1:40" x14ac:dyDescent="0.25"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1:40" x14ac:dyDescent="0.25"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1:40" x14ac:dyDescent="0.25"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1:40" x14ac:dyDescent="0.25"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1:40" x14ac:dyDescent="0.25"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1:40" x14ac:dyDescent="0.25"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1:40" x14ac:dyDescent="0.25"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1:40" x14ac:dyDescent="0.25"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1:40" x14ac:dyDescent="0.25"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1:40" x14ac:dyDescent="0.25"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1:40" x14ac:dyDescent="0.25"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1:40" x14ac:dyDescent="0.25"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1:40" x14ac:dyDescent="0.25"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1:40" x14ac:dyDescent="0.25"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1:40" x14ac:dyDescent="0.25"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1:40" x14ac:dyDescent="0.25"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1:40" x14ac:dyDescent="0.25"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1:40" x14ac:dyDescent="0.25"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1:40" x14ac:dyDescent="0.25"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1:40" x14ac:dyDescent="0.25"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1:40" x14ac:dyDescent="0.25"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1:40" x14ac:dyDescent="0.25"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1:40" x14ac:dyDescent="0.25"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1:40" x14ac:dyDescent="0.25"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1:40" x14ac:dyDescent="0.25"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1:40" x14ac:dyDescent="0.25"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1:40" x14ac:dyDescent="0.25"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1:40" x14ac:dyDescent="0.25"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1:40" x14ac:dyDescent="0.25"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1:40" x14ac:dyDescent="0.25"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1:40" x14ac:dyDescent="0.25"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1:40" x14ac:dyDescent="0.25"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1:40" x14ac:dyDescent="0.25"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1:40" x14ac:dyDescent="0.25"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1:40" x14ac:dyDescent="0.25"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1:40" x14ac:dyDescent="0.25"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1:40" x14ac:dyDescent="0.25"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1:40" x14ac:dyDescent="0.25"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1:40" x14ac:dyDescent="0.25"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1:40" x14ac:dyDescent="0.25"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1:40" x14ac:dyDescent="0.25"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1:40" x14ac:dyDescent="0.25"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1:40" x14ac:dyDescent="0.25"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1:40" x14ac:dyDescent="0.25"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1:40" x14ac:dyDescent="0.25"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1:40" x14ac:dyDescent="0.25"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1:40" x14ac:dyDescent="0.25"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1:40" x14ac:dyDescent="0.25"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1:40" x14ac:dyDescent="0.25"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1:40" x14ac:dyDescent="0.25"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1:40" x14ac:dyDescent="0.25"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1:40" x14ac:dyDescent="0.25"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1:40" x14ac:dyDescent="0.25"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1:40" x14ac:dyDescent="0.25"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1:40" x14ac:dyDescent="0.25"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1:40" x14ac:dyDescent="0.25"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1:40" x14ac:dyDescent="0.25"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1:40" x14ac:dyDescent="0.25"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1:40" x14ac:dyDescent="0.25"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1:40" x14ac:dyDescent="0.25"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1:40" x14ac:dyDescent="0.25"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1:40" x14ac:dyDescent="0.25"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1:40" x14ac:dyDescent="0.25"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1:40" x14ac:dyDescent="0.25"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1:40" x14ac:dyDescent="0.25"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1:40" x14ac:dyDescent="0.25"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1:40" x14ac:dyDescent="0.25"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1:40" x14ac:dyDescent="0.25"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1:40" x14ac:dyDescent="0.25"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1:40" x14ac:dyDescent="0.25"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1:40" x14ac:dyDescent="0.25"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1:40" x14ac:dyDescent="0.25"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1:40" x14ac:dyDescent="0.25"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1:40" x14ac:dyDescent="0.25"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1:40" x14ac:dyDescent="0.25"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1:40" x14ac:dyDescent="0.25"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1:40" x14ac:dyDescent="0.25"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1:40" x14ac:dyDescent="0.25"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1:40" x14ac:dyDescent="0.25"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1:40" x14ac:dyDescent="0.25"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1:40" x14ac:dyDescent="0.25"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1:40" x14ac:dyDescent="0.25"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1:40" x14ac:dyDescent="0.25"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1:40" x14ac:dyDescent="0.25"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1:40" x14ac:dyDescent="0.25"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1:40" x14ac:dyDescent="0.25"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1:40" x14ac:dyDescent="0.25"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1:40" x14ac:dyDescent="0.25"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1:40" x14ac:dyDescent="0.25"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1:40" x14ac:dyDescent="0.25"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1:40" x14ac:dyDescent="0.25"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1:40" x14ac:dyDescent="0.25"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1:40" x14ac:dyDescent="0.25"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1:40" x14ac:dyDescent="0.25"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1:40" x14ac:dyDescent="0.25"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1:40" x14ac:dyDescent="0.25"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1:40" x14ac:dyDescent="0.25"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1:40" x14ac:dyDescent="0.25"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1:40" x14ac:dyDescent="0.25"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1:40" x14ac:dyDescent="0.25"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1:40" x14ac:dyDescent="0.25"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1:40" x14ac:dyDescent="0.25"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1:40" x14ac:dyDescent="0.25"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1:40" x14ac:dyDescent="0.25"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1:40" x14ac:dyDescent="0.25"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1:40" x14ac:dyDescent="0.25"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1:40" x14ac:dyDescent="0.25"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1:40" x14ac:dyDescent="0.25"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1:40" x14ac:dyDescent="0.25"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1:40" x14ac:dyDescent="0.25"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1:40" x14ac:dyDescent="0.25"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1:40" x14ac:dyDescent="0.25"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1:40" x14ac:dyDescent="0.25"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1:40" x14ac:dyDescent="0.25"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1:40" x14ac:dyDescent="0.25"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1:40" x14ac:dyDescent="0.25"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1:40" x14ac:dyDescent="0.25"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1:40" x14ac:dyDescent="0.25"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1:40" x14ac:dyDescent="0.25"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1:40" x14ac:dyDescent="0.25"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1:40" x14ac:dyDescent="0.25"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1:40" x14ac:dyDescent="0.25"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1:40" x14ac:dyDescent="0.25"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1:40" x14ac:dyDescent="0.25"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1:40" x14ac:dyDescent="0.25"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1:40" x14ac:dyDescent="0.25"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1:40" x14ac:dyDescent="0.25"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1:40" x14ac:dyDescent="0.25"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1:40" x14ac:dyDescent="0.25"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1:40" x14ac:dyDescent="0.25"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1:40" x14ac:dyDescent="0.25"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1:40" x14ac:dyDescent="0.25"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1:40" x14ac:dyDescent="0.25"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1:40" x14ac:dyDescent="0.25"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1:40" x14ac:dyDescent="0.25"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1:40" x14ac:dyDescent="0.25"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1:40" x14ac:dyDescent="0.25"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1:40" x14ac:dyDescent="0.25"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1:40" x14ac:dyDescent="0.25"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1:40" x14ac:dyDescent="0.25"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1:40" x14ac:dyDescent="0.25"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1:40" x14ac:dyDescent="0.25"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1:40" x14ac:dyDescent="0.25"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1:40" x14ac:dyDescent="0.25"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1:40" x14ac:dyDescent="0.25"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1:40" x14ac:dyDescent="0.25"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1:40" x14ac:dyDescent="0.25"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1:40" x14ac:dyDescent="0.25"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1:40" x14ac:dyDescent="0.25"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1:40" x14ac:dyDescent="0.25"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1:40" x14ac:dyDescent="0.25"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1:40" x14ac:dyDescent="0.25"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1:40" x14ac:dyDescent="0.25"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1:40" x14ac:dyDescent="0.25"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1:40" x14ac:dyDescent="0.25"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1:40" x14ac:dyDescent="0.25"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1:40" x14ac:dyDescent="0.25"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1:40" x14ac:dyDescent="0.25"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1:40" x14ac:dyDescent="0.25"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1:40" x14ac:dyDescent="0.25"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1:40" x14ac:dyDescent="0.25"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1:40" x14ac:dyDescent="0.25"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1:40" x14ac:dyDescent="0.25"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1:40" x14ac:dyDescent="0.25"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1:40" x14ac:dyDescent="0.25"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1:40" x14ac:dyDescent="0.25"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1:40" x14ac:dyDescent="0.25"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</sheetData>
  <mergeCells count="1">
    <mergeCell ref="A1:I1"/>
  </mergeCells>
  <pageMargins left="0.7" right="0.7" top="0.75" bottom="0.75" header="0.3" footer="0.3"/>
  <pageSetup paperSize="9" orientation="landscape" r:id="rId1"/>
  <ignoredErrors>
    <ignoredError sqref="E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0"/>
  <sheetViews>
    <sheetView zoomScale="110" zoomScaleNormal="110" workbookViewId="0">
      <selection activeCell="N22" sqref="N22"/>
    </sheetView>
  </sheetViews>
  <sheetFormatPr defaultRowHeight="15" x14ac:dyDescent="0.25"/>
  <cols>
    <col min="2" max="2" width="11.42578125" customWidth="1"/>
    <col min="3" max="3" width="14.140625" customWidth="1"/>
    <col min="4" max="4" width="12.42578125" customWidth="1"/>
    <col min="5" max="5" width="13" customWidth="1"/>
    <col min="6" max="6" width="14.42578125" customWidth="1"/>
    <col min="7" max="7" width="16.28515625" customWidth="1"/>
    <col min="8" max="8" width="17.28515625" customWidth="1"/>
    <col min="9" max="9" width="16.140625" customWidth="1"/>
    <col min="10" max="10" width="9.140625" customWidth="1"/>
    <col min="11" max="43" width="9.140625" style="9"/>
    <col min="44" max="45" width="9.140625" style="7"/>
  </cols>
  <sheetData>
    <row r="1" spans="1:52" ht="17.45" customHeight="1" x14ac:dyDescent="0.25">
      <c r="A1" s="28" t="s">
        <v>44</v>
      </c>
      <c r="B1" s="28"/>
      <c r="C1" s="28"/>
      <c r="D1" s="28"/>
      <c r="E1" s="28"/>
      <c r="F1" s="28"/>
      <c r="G1" s="28"/>
      <c r="H1" s="28"/>
      <c r="I1" s="2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52" ht="30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34</v>
      </c>
      <c r="G2" s="17" t="s">
        <v>42</v>
      </c>
      <c r="H2" s="17" t="s">
        <v>43</v>
      </c>
      <c r="I2" s="16" t="s">
        <v>19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52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52" ht="45" x14ac:dyDescent="0.25">
      <c r="A4" s="23"/>
      <c r="B4" s="23" t="s">
        <v>21</v>
      </c>
      <c r="C4" s="24" t="s">
        <v>22</v>
      </c>
      <c r="D4" s="24" t="s">
        <v>23</v>
      </c>
      <c r="E4" s="24" t="s">
        <v>25</v>
      </c>
      <c r="F4" s="24" t="s">
        <v>26</v>
      </c>
      <c r="G4" s="24" t="s">
        <v>27</v>
      </c>
      <c r="H4" s="24" t="s">
        <v>37</v>
      </c>
      <c r="I4" s="24" t="s">
        <v>39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52" x14ac:dyDescent="0.25">
      <c r="A5" s="18" t="s">
        <v>5</v>
      </c>
      <c r="B5" s="19">
        <v>10008</v>
      </c>
      <c r="C5" s="19">
        <f>B5*0.15</f>
        <v>1501.2</v>
      </c>
      <c r="D5" s="19">
        <f>B5-C5</f>
        <v>8506.7999999999993</v>
      </c>
      <c r="E5" s="19">
        <v>8506.7999999999993</v>
      </c>
      <c r="F5" s="19">
        <f>D5</f>
        <v>8506.7999999999993</v>
      </c>
      <c r="G5" s="19">
        <v>0</v>
      </c>
      <c r="H5" s="19">
        <v>0</v>
      </c>
      <c r="I5" s="19">
        <f>B5-C5</f>
        <v>8506.7999999999993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52" x14ac:dyDescent="0.25">
      <c r="A6" s="18" t="s">
        <v>6</v>
      </c>
      <c r="B6" s="19">
        <v>10008</v>
      </c>
      <c r="C6" s="19">
        <f t="shared" ref="C6:C16" si="0">B6*0.15</f>
        <v>1501.2</v>
      </c>
      <c r="D6" s="19">
        <f t="shared" ref="D6:D16" si="1">B6-C6</f>
        <v>8506.7999999999993</v>
      </c>
      <c r="E6" s="19">
        <v>17013.599999999999</v>
      </c>
      <c r="F6" s="19">
        <f t="shared" ref="F6:F16" si="2">D6</f>
        <v>8506.7999999999993</v>
      </c>
      <c r="G6" s="19">
        <v>0</v>
      </c>
      <c r="H6" s="19">
        <v>0</v>
      </c>
      <c r="I6" s="19">
        <f t="shared" ref="I6:I16" si="3">B6-C6</f>
        <v>8506.7999999999993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52" x14ac:dyDescent="0.25">
      <c r="A7" s="18" t="s">
        <v>7</v>
      </c>
      <c r="B7" s="19">
        <v>10008</v>
      </c>
      <c r="C7" s="19">
        <f t="shared" si="0"/>
        <v>1501.2</v>
      </c>
      <c r="D7" s="19">
        <f t="shared" si="1"/>
        <v>8506.7999999999993</v>
      </c>
      <c r="E7" s="19">
        <v>25520.399999999998</v>
      </c>
      <c r="F7" s="19">
        <f t="shared" si="2"/>
        <v>8506.7999999999993</v>
      </c>
      <c r="G7" s="19">
        <v>0</v>
      </c>
      <c r="H7" s="19">
        <v>0</v>
      </c>
      <c r="I7" s="19">
        <f t="shared" si="3"/>
        <v>8506.7999999999993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52" x14ac:dyDescent="0.25">
      <c r="A8" s="18" t="s">
        <v>8</v>
      </c>
      <c r="B8" s="19">
        <v>10008</v>
      </c>
      <c r="C8" s="19">
        <f t="shared" si="0"/>
        <v>1501.2</v>
      </c>
      <c r="D8" s="19">
        <f t="shared" si="1"/>
        <v>8506.7999999999993</v>
      </c>
      <c r="E8" s="19">
        <v>34027.199999999997</v>
      </c>
      <c r="F8" s="19">
        <f t="shared" si="2"/>
        <v>8506.7999999999993</v>
      </c>
      <c r="G8" s="19">
        <v>0</v>
      </c>
      <c r="H8" s="19">
        <v>0</v>
      </c>
      <c r="I8" s="19">
        <f t="shared" si="3"/>
        <v>8506.7999999999993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T8" s="8"/>
      <c r="AU8" s="8"/>
      <c r="AV8" s="8"/>
      <c r="AW8" s="8"/>
      <c r="AX8" s="8"/>
      <c r="AY8" s="8"/>
      <c r="AZ8" s="8"/>
    </row>
    <row r="9" spans="1:52" x14ac:dyDescent="0.25">
      <c r="A9" s="18" t="s">
        <v>9</v>
      </c>
      <c r="B9" s="19">
        <v>10008</v>
      </c>
      <c r="C9" s="19">
        <f t="shared" si="0"/>
        <v>1501.2</v>
      </c>
      <c r="D9" s="19">
        <f t="shared" si="1"/>
        <v>8506.7999999999993</v>
      </c>
      <c r="E9" s="19">
        <v>42534</v>
      </c>
      <c r="F9" s="19">
        <f t="shared" si="2"/>
        <v>8506.7999999999993</v>
      </c>
      <c r="G9" s="19">
        <v>0</v>
      </c>
      <c r="H9" s="19">
        <v>0</v>
      </c>
      <c r="I9" s="19">
        <f t="shared" si="3"/>
        <v>8506.7999999999993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T9" s="8"/>
      <c r="AU9" s="8"/>
      <c r="AV9" s="8"/>
      <c r="AW9" s="8"/>
      <c r="AX9" s="8"/>
      <c r="AY9" s="8"/>
      <c r="AZ9" s="8"/>
    </row>
    <row r="10" spans="1:52" x14ac:dyDescent="0.25">
      <c r="A10" s="18" t="s">
        <v>10</v>
      </c>
      <c r="B10" s="19">
        <v>10008</v>
      </c>
      <c r="C10" s="19">
        <f t="shared" si="0"/>
        <v>1501.2</v>
      </c>
      <c r="D10" s="19">
        <f t="shared" si="1"/>
        <v>8506.7999999999993</v>
      </c>
      <c r="E10" s="19">
        <v>51040.800000000003</v>
      </c>
      <c r="F10" s="19">
        <f t="shared" si="2"/>
        <v>8506.7999999999993</v>
      </c>
      <c r="G10" s="19">
        <v>0</v>
      </c>
      <c r="H10" s="19">
        <v>0</v>
      </c>
      <c r="I10" s="19">
        <f t="shared" si="3"/>
        <v>8506.7999999999993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T10" s="8"/>
      <c r="AU10" s="8"/>
      <c r="AV10" s="8"/>
      <c r="AW10" s="8"/>
      <c r="AX10" s="8"/>
      <c r="AY10" s="8"/>
      <c r="AZ10" s="8"/>
    </row>
    <row r="11" spans="1:52" s="2" customFormat="1" x14ac:dyDescent="0.25">
      <c r="A11" s="18" t="s">
        <v>11</v>
      </c>
      <c r="B11" s="19">
        <v>10008</v>
      </c>
      <c r="C11" s="19">
        <f t="shared" si="0"/>
        <v>1501.2</v>
      </c>
      <c r="D11" s="19">
        <f t="shared" si="1"/>
        <v>8506.7999999999993</v>
      </c>
      <c r="E11" s="19">
        <v>59547.600000000006</v>
      </c>
      <c r="F11" s="19">
        <f t="shared" si="2"/>
        <v>8506.7999999999993</v>
      </c>
      <c r="G11" s="19">
        <v>0</v>
      </c>
      <c r="H11" s="19">
        <v>0</v>
      </c>
      <c r="I11" s="19">
        <f t="shared" si="3"/>
        <v>8506.7999999999993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 s="9"/>
      <c r="AP11" s="9"/>
      <c r="AQ11" s="9"/>
      <c r="AR11" s="7"/>
      <c r="AS11" s="7"/>
      <c r="AT11" s="8"/>
      <c r="AU11" s="8"/>
      <c r="AV11" s="8"/>
      <c r="AW11" s="8"/>
      <c r="AX11" s="8"/>
      <c r="AY11" s="8"/>
      <c r="AZ11" s="8"/>
    </row>
    <row r="12" spans="1:52" x14ac:dyDescent="0.25">
      <c r="A12" s="18" t="s">
        <v>12</v>
      </c>
      <c r="B12" s="19">
        <v>10008</v>
      </c>
      <c r="C12" s="19">
        <f t="shared" si="0"/>
        <v>1501.2</v>
      </c>
      <c r="D12" s="19">
        <f t="shared" si="1"/>
        <v>8506.7999999999993</v>
      </c>
      <c r="E12" s="19">
        <v>68054.400000000009</v>
      </c>
      <c r="F12" s="19">
        <f t="shared" si="2"/>
        <v>8506.7999999999993</v>
      </c>
      <c r="G12" s="19">
        <v>0</v>
      </c>
      <c r="H12" s="19">
        <v>0</v>
      </c>
      <c r="I12" s="19">
        <f t="shared" si="3"/>
        <v>8506.7999999999993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52" x14ac:dyDescent="0.25">
      <c r="A13" s="18" t="s">
        <v>13</v>
      </c>
      <c r="B13" s="19">
        <v>10008</v>
      </c>
      <c r="C13" s="19">
        <f t="shared" si="0"/>
        <v>1501.2</v>
      </c>
      <c r="D13" s="19">
        <f t="shared" si="1"/>
        <v>8506.7999999999993</v>
      </c>
      <c r="E13" s="19">
        <v>76561.200000000012</v>
      </c>
      <c r="F13" s="19">
        <f t="shared" si="2"/>
        <v>8506.7999999999993</v>
      </c>
      <c r="G13" s="19">
        <v>0</v>
      </c>
      <c r="H13" s="19">
        <v>0</v>
      </c>
      <c r="I13" s="19">
        <f t="shared" si="3"/>
        <v>8506.7999999999993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52" x14ac:dyDescent="0.25">
      <c r="A14" s="18" t="s">
        <v>14</v>
      </c>
      <c r="B14" s="19">
        <v>10008</v>
      </c>
      <c r="C14" s="19">
        <f t="shared" si="0"/>
        <v>1501.2</v>
      </c>
      <c r="D14" s="19">
        <f t="shared" si="1"/>
        <v>8506.7999999999993</v>
      </c>
      <c r="E14" s="19">
        <v>85068.000000000015</v>
      </c>
      <c r="F14" s="19">
        <f t="shared" si="2"/>
        <v>8506.7999999999993</v>
      </c>
      <c r="G14" s="19">
        <v>0</v>
      </c>
      <c r="H14" s="19">
        <v>0</v>
      </c>
      <c r="I14" s="19">
        <f t="shared" si="3"/>
        <v>8506.7999999999993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52" x14ac:dyDescent="0.25">
      <c r="A15" s="18" t="s">
        <v>15</v>
      </c>
      <c r="B15" s="19">
        <v>10008</v>
      </c>
      <c r="C15" s="19">
        <f t="shared" si="0"/>
        <v>1501.2</v>
      </c>
      <c r="D15" s="19">
        <f t="shared" si="1"/>
        <v>8506.7999999999993</v>
      </c>
      <c r="E15" s="19">
        <v>93574.800000000017</v>
      </c>
      <c r="F15" s="19">
        <f t="shared" si="2"/>
        <v>8506.7999999999993</v>
      </c>
      <c r="G15" s="19">
        <v>0</v>
      </c>
      <c r="H15" s="19">
        <v>0</v>
      </c>
      <c r="I15" s="19">
        <f t="shared" si="3"/>
        <v>8506.7999999999993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52" x14ac:dyDescent="0.25">
      <c r="A16" s="18" t="s">
        <v>16</v>
      </c>
      <c r="B16" s="19">
        <v>10008</v>
      </c>
      <c r="C16" s="19">
        <f t="shared" si="0"/>
        <v>1501.2</v>
      </c>
      <c r="D16" s="19">
        <f t="shared" si="1"/>
        <v>8506.7999999999993</v>
      </c>
      <c r="E16" s="19">
        <v>102081.60000000002</v>
      </c>
      <c r="F16" s="19">
        <f t="shared" si="2"/>
        <v>8506.7999999999993</v>
      </c>
      <c r="G16" s="19">
        <v>0</v>
      </c>
      <c r="H16" s="19">
        <v>0</v>
      </c>
      <c r="I16" s="19">
        <f t="shared" si="3"/>
        <v>8506.7999999999993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9.5" customHeight="1" x14ac:dyDescent="0.25">
      <c r="A17" s="20" t="s">
        <v>17</v>
      </c>
      <c r="B17" s="21">
        <f>SUM(B5:B16)</f>
        <v>120096</v>
      </c>
      <c r="C17" s="21">
        <f t="shared" ref="C17:D17" si="4">SUM(C5:C16)</f>
        <v>18014.400000000005</v>
      </c>
      <c r="D17" s="21">
        <f t="shared" si="4"/>
        <v>102081.60000000002</v>
      </c>
      <c r="E17" s="21">
        <f>E16</f>
        <v>102081.60000000002</v>
      </c>
      <c r="F17" s="21">
        <f>SUM(F5:F16)</f>
        <v>102081.60000000002</v>
      </c>
      <c r="G17" s="21">
        <f>SUM(G5:G16)</f>
        <v>0</v>
      </c>
      <c r="H17" s="21">
        <f>SUM(H5:H16)</f>
        <v>0</v>
      </c>
      <c r="I17" s="21">
        <f>SUM(I5:I16)</f>
        <v>102081.60000000002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5"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x14ac:dyDescent="0.25"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5"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x14ac:dyDescent="0.25"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x14ac:dyDescent="0.25"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x14ac:dyDescent="0.25"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x14ac:dyDescent="0.25"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x14ac:dyDescent="0.25"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x14ac:dyDescent="0.25"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x14ac:dyDescent="0.25"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x14ac:dyDescent="0.25"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x14ac:dyDescent="0.25"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x14ac:dyDescent="0.25"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x14ac:dyDescent="0.25"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x14ac:dyDescent="0.25"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1:40" x14ac:dyDescent="0.25"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1:40" x14ac:dyDescent="0.25"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1:40" x14ac:dyDescent="0.25"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1:40" x14ac:dyDescent="0.25"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1:40" x14ac:dyDescent="0.25"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1:40" x14ac:dyDescent="0.25"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1:40" x14ac:dyDescent="0.25"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1:40" x14ac:dyDescent="0.25"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1:40" x14ac:dyDescent="0.25"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1:40" x14ac:dyDescent="0.25"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1:40" x14ac:dyDescent="0.25"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1:40" x14ac:dyDescent="0.25"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1:40" x14ac:dyDescent="0.25"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1:40" x14ac:dyDescent="0.25"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1:40" x14ac:dyDescent="0.25"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1:40" x14ac:dyDescent="0.25"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1:40" x14ac:dyDescent="0.25"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1:40" x14ac:dyDescent="0.25"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1:40" x14ac:dyDescent="0.25"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1:40" x14ac:dyDescent="0.25"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1:40" x14ac:dyDescent="0.25"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1:40" x14ac:dyDescent="0.25"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1:40" x14ac:dyDescent="0.25"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1:40" x14ac:dyDescent="0.25"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1:40" x14ac:dyDescent="0.25"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1:40" x14ac:dyDescent="0.25"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1:40" x14ac:dyDescent="0.25"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1:40" x14ac:dyDescent="0.25"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1:40" x14ac:dyDescent="0.25"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1:40" x14ac:dyDescent="0.25"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1:40" x14ac:dyDescent="0.25"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1:40" x14ac:dyDescent="0.25"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1:40" x14ac:dyDescent="0.25"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1:40" x14ac:dyDescent="0.25"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1:40" x14ac:dyDescent="0.25"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1:40" x14ac:dyDescent="0.25"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1:40" x14ac:dyDescent="0.25"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1:40" x14ac:dyDescent="0.25"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1:40" x14ac:dyDescent="0.25"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1:40" x14ac:dyDescent="0.25"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1:40" x14ac:dyDescent="0.25"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1:40" x14ac:dyDescent="0.25"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1:40" x14ac:dyDescent="0.25"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1:40" x14ac:dyDescent="0.25"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1:40" x14ac:dyDescent="0.25"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1:40" x14ac:dyDescent="0.25"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1:40" x14ac:dyDescent="0.25"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1:40" x14ac:dyDescent="0.25"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1:40" x14ac:dyDescent="0.25"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1:40" x14ac:dyDescent="0.25"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1:40" x14ac:dyDescent="0.25"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1:40" x14ac:dyDescent="0.25"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1:40" x14ac:dyDescent="0.25"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1:40" x14ac:dyDescent="0.25"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1:40" x14ac:dyDescent="0.25"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1:40" x14ac:dyDescent="0.25"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1:40" x14ac:dyDescent="0.25"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1:40" x14ac:dyDescent="0.25"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1:40" x14ac:dyDescent="0.25"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1:40" x14ac:dyDescent="0.25"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1:40" x14ac:dyDescent="0.25"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1:40" x14ac:dyDescent="0.25"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1:40" x14ac:dyDescent="0.25"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1:40" x14ac:dyDescent="0.25"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1:40" x14ac:dyDescent="0.25"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1:40" x14ac:dyDescent="0.25"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1:40" x14ac:dyDescent="0.25"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1:40" x14ac:dyDescent="0.25"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1:40" x14ac:dyDescent="0.25"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1:40" x14ac:dyDescent="0.25"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1:40" x14ac:dyDescent="0.25"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1:40" x14ac:dyDescent="0.25"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1:40" x14ac:dyDescent="0.25"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1:40" x14ac:dyDescent="0.25"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1:40" x14ac:dyDescent="0.25"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1:40" x14ac:dyDescent="0.25"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1:40" x14ac:dyDescent="0.25"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1:40" x14ac:dyDescent="0.25"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1:40" x14ac:dyDescent="0.25"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1:40" x14ac:dyDescent="0.25"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1:40" x14ac:dyDescent="0.25"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1:40" x14ac:dyDescent="0.25"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1:40" x14ac:dyDescent="0.25"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1:40" x14ac:dyDescent="0.25"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1:40" x14ac:dyDescent="0.25"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1:40" x14ac:dyDescent="0.25"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1:40" x14ac:dyDescent="0.25"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1:40" x14ac:dyDescent="0.25"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1:40" x14ac:dyDescent="0.25"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1:40" x14ac:dyDescent="0.25"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1:40" x14ac:dyDescent="0.25"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1:40" x14ac:dyDescent="0.25"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1:40" x14ac:dyDescent="0.25"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1:40" x14ac:dyDescent="0.25"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1:40" x14ac:dyDescent="0.25"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1:40" x14ac:dyDescent="0.25"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1:40" x14ac:dyDescent="0.25"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1:40" x14ac:dyDescent="0.25"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1:40" x14ac:dyDescent="0.25"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1:40" x14ac:dyDescent="0.25"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1:40" x14ac:dyDescent="0.25"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1:40" x14ac:dyDescent="0.25"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1:40" x14ac:dyDescent="0.25"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1:40" x14ac:dyDescent="0.25"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1:40" x14ac:dyDescent="0.25"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1:40" x14ac:dyDescent="0.25"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1:40" x14ac:dyDescent="0.25"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1:40" x14ac:dyDescent="0.25"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1:40" x14ac:dyDescent="0.25"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1:40" x14ac:dyDescent="0.25"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1:40" x14ac:dyDescent="0.25"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1:40" x14ac:dyDescent="0.25"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1:40" x14ac:dyDescent="0.25"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1:40" x14ac:dyDescent="0.25"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1:40" x14ac:dyDescent="0.25"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1:40" x14ac:dyDescent="0.25"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1:40" x14ac:dyDescent="0.25"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1:40" x14ac:dyDescent="0.25"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1:40" x14ac:dyDescent="0.25"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1:40" x14ac:dyDescent="0.25"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1:40" x14ac:dyDescent="0.25"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1:40" x14ac:dyDescent="0.25"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1:40" x14ac:dyDescent="0.25"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1:40" x14ac:dyDescent="0.25"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1:40" x14ac:dyDescent="0.25"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1:40" x14ac:dyDescent="0.25"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1:40" x14ac:dyDescent="0.25"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1:40" x14ac:dyDescent="0.25"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1:40" x14ac:dyDescent="0.25"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1:40" x14ac:dyDescent="0.25"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1:40" x14ac:dyDescent="0.25"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1:40" x14ac:dyDescent="0.25"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1:40" x14ac:dyDescent="0.25"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1:40" x14ac:dyDescent="0.25"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1:40" x14ac:dyDescent="0.25"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1:40" x14ac:dyDescent="0.25"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1:40" x14ac:dyDescent="0.25"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1:40" x14ac:dyDescent="0.25"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1:40" x14ac:dyDescent="0.25"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1:40" x14ac:dyDescent="0.25"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1:40" x14ac:dyDescent="0.25"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1:40" x14ac:dyDescent="0.25"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1:40" x14ac:dyDescent="0.25"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1:40" x14ac:dyDescent="0.25"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1:40" x14ac:dyDescent="0.25"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1:40" x14ac:dyDescent="0.25"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1:40" x14ac:dyDescent="0.25"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1:40" x14ac:dyDescent="0.25"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1:40" x14ac:dyDescent="0.25"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1:40" x14ac:dyDescent="0.25"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1:40" x14ac:dyDescent="0.25"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1:40" x14ac:dyDescent="0.25"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1:40" x14ac:dyDescent="0.25"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1:40" x14ac:dyDescent="0.25"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1:40" x14ac:dyDescent="0.25"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1:40" x14ac:dyDescent="0.25"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1:40" x14ac:dyDescent="0.25"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1:40" x14ac:dyDescent="0.25"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1:40" x14ac:dyDescent="0.25"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1:40" x14ac:dyDescent="0.25"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1:40" x14ac:dyDescent="0.25"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1:40" x14ac:dyDescent="0.25"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1:40" x14ac:dyDescent="0.25"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1:40" x14ac:dyDescent="0.25"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1:40" x14ac:dyDescent="0.25"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1:40" x14ac:dyDescent="0.25"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1:40" x14ac:dyDescent="0.25"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1:40" x14ac:dyDescent="0.25"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1:40" x14ac:dyDescent="0.25"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1:40" x14ac:dyDescent="0.25"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1:40" x14ac:dyDescent="0.25"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1:40" x14ac:dyDescent="0.25"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1:40" x14ac:dyDescent="0.25"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1:40" x14ac:dyDescent="0.25"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1:40" x14ac:dyDescent="0.25"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1:40" x14ac:dyDescent="0.25"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1:40" x14ac:dyDescent="0.25"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1:40" x14ac:dyDescent="0.25"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1:40" x14ac:dyDescent="0.25"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1:40" x14ac:dyDescent="0.25"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1:40" x14ac:dyDescent="0.25"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1:40" x14ac:dyDescent="0.25"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1:40" x14ac:dyDescent="0.25"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1:40" x14ac:dyDescent="0.25"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1:40" x14ac:dyDescent="0.25"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1:40" x14ac:dyDescent="0.25"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1:40" x14ac:dyDescent="0.25"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1:40" x14ac:dyDescent="0.25"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1:40" x14ac:dyDescent="0.25"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1:40" x14ac:dyDescent="0.25"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1:40" x14ac:dyDescent="0.25"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1:40" x14ac:dyDescent="0.25"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1:40" x14ac:dyDescent="0.25"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1:40" x14ac:dyDescent="0.25"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1:40" x14ac:dyDescent="0.25"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1:40" x14ac:dyDescent="0.25"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1:40" x14ac:dyDescent="0.25"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1:40" x14ac:dyDescent="0.25"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1:40" x14ac:dyDescent="0.25"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1:40" x14ac:dyDescent="0.25"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1:40" x14ac:dyDescent="0.25"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1:40" x14ac:dyDescent="0.25"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1:40" x14ac:dyDescent="0.25"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1:40" x14ac:dyDescent="0.25"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1:40" x14ac:dyDescent="0.25"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1:40" x14ac:dyDescent="0.25"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1:40" x14ac:dyDescent="0.25"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1:40" x14ac:dyDescent="0.25"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1:40" x14ac:dyDescent="0.25"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1:40" x14ac:dyDescent="0.25"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1:40" x14ac:dyDescent="0.25"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1:40" x14ac:dyDescent="0.25"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1:40" x14ac:dyDescent="0.25"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1:40" x14ac:dyDescent="0.25"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1:40" x14ac:dyDescent="0.25"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1:40" x14ac:dyDescent="0.25"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1:40" x14ac:dyDescent="0.25"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1:40" x14ac:dyDescent="0.25"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1:40" x14ac:dyDescent="0.25"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1:40" x14ac:dyDescent="0.25"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1:40" x14ac:dyDescent="0.25"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1:40" x14ac:dyDescent="0.25"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1:40" x14ac:dyDescent="0.25"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1:40" x14ac:dyDescent="0.25"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1:40" x14ac:dyDescent="0.25"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1:40" x14ac:dyDescent="0.25"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1:40" x14ac:dyDescent="0.25"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1:40" x14ac:dyDescent="0.25"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1:40" x14ac:dyDescent="0.25"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1:40" x14ac:dyDescent="0.25"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1:40" x14ac:dyDescent="0.25"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1:40" x14ac:dyDescent="0.25"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1:40" x14ac:dyDescent="0.25"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1:40" x14ac:dyDescent="0.25"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1:40" x14ac:dyDescent="0.25"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1:40" x14ac:dyDescent="0.25"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1:40" x14ac:dyDescent="0.25"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1:40" x14ac:dyDescent="0.25"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1:40" x14ac:dyDescent="0.25"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1:40" x14ac:dyDescent="0.25"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1:40" x14ac:dyDescent="0.25"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1:40" x14ac:dyDescent="0.25"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1:40" x14ac:dyDescent="0.25"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1:40" x14ac:dyDescent="0.25"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1:40" x14ac:dyDescent="0.25"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1:40" x14ac:dyDescent="0.25"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1:40" x14ac:dyDescent="0.25"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1:40" x14ac:dyDescent="0.25"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1:40" x14ac:dyDescent="0.25"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1:40" x14ac:dyDescent="0.25"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1:40" x14ac:dyDescent="0.25"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1:40" x14ac:dyDescent="0.25"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1:40" x14ac:dyDescent="0.25"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1:40" x14ac:dyDescent="0.25"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1:40" x14ac:dyDescent="0.25"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1:40" x14ac:dyDescent="0.25"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1:40" x14ac:dyDescent="0.25"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1:40" x14ac:dyDescent="0.25"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1:40" x14ac:dyDescent="0.25"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1:40" x14ac:dyDescent="0.25"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1:40" x14ac:dyDescent="0.25"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1:40" x14ac:dyDescent="0.25"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1:40" x14ac:dyDescent="0.25"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1:40" x14ac:dyDescent="0.25"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1:40" x14ac:dyDescent="0.25"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1:40" x14ac:dyDescent="0.25"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1:40" x14ac:dyDescent="0.25"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1:40" x14ac:dyDescent="0.25"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1:40" x14ac:dyDescent="0.25"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1:40" x14ac:dyDescent="0.25"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1:40" x14ac:dyDescent="0.25"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1:40" x14ac:dyDescent="0.25"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1:40" x14ac:dyDescent="0.25"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1:40" x14ac:dyDescent="0.25"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1:40" x14ac:dyDescent="0.25"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1:40" x14ac:dyDescent="0.25"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1:40" x14ac:dyDescent="0.25"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1:40" x14ac:dyDescent="0.25"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1:40" x14ac:dyDescent="0.25"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1:40" x14ac:dyDescent="0.25"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1:40" x14ac:dyDescent="0.25"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1:40" x14ac:dyDescent="0.25"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1:40" x14ac:dyDescent="0.25"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1:40" x14ac:dyDescent="0.25"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1:40" x14ac:dyDescent="0.25"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1:40" x14ac:dyDescent="0.25"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1:40" x14ac:dyDescent="0.25"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1:40" x14ac:dyDescent="0.25"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1:40" x14ac:dyDescent="0.25"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1:40" x14ac:dyDescent="0.25"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1:40" x14ac:dyDescent="0.25"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1:40" x14ac:dyDescent="0.25"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1:40" x14ac:dyDescent="0.25"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1:40" x14ac:dyDescent="0.25"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1:40" x14ac:dyDescent="0.25"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1:40" x14ac:dyDescent="0.25"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1:40" x14ac:dyDescent="0.25"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1:40" x14ac:dyDescent="0.25"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1:40" x14ac:dyDescent="0.25"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1:40" x14ac:dyDescent="0.25"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1:40" x14ac:dyDescent="0.25"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1:40" x14ac:dyDescent="0.25"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1:40" x14ac:dyDescent="0.25"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1:40" x14ac:dyDescent="0.25"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1:40" x14ac:dyDescent="0.25"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1:40" x14ac:dyDescent="0.25"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1:40" x14ac:dyDescent="0.25"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1:40" x14ac:dyDescent="0.25"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1:40" x14ac:dyDescent="0.25"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1:40" x14ac:dyDescent="0.25"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1:40" x14ac:dyDescent="0.25"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1:40" x14ac:dyDescent="0.25"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1:40" x14ac:dyDescent="0.25"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1:40" x14ac:dyDescent="0.25"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1:40" x14ac:dyDescent="0.25"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1:40" x14ac:dyDescent="0.25"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1:40" x14ac:dyDescent="0.25"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1:40" x14ac:dyDescent="0.25"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1:40" x14ac:dyDescent="0.25"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1:40" x14ac:dyDescent="0.25"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1:40" x14ac:dyDescent="0.25"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1:40" x14ac:dyDescent="0.25"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1:40" x14ac:dyDescent="0.25"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1:40" x14ac:dyDescent="0.25"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1:40" x14ac:dyDescent="0.25"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1:40" x14ac:dyDescent="0.25"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1:40" x14ac:dyDescent="0.25"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1:40" x14ac:dyDescent="0.25"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1:40" x14ac:dyDescent="0.25"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1:40" x14ac:dyDescent="0.25"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1:40" x14ac:dyDescent="0.25"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1:40" x14ac:dyDescent="0.25"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1:40" x14ac:dyDescent="0.25"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1:40" x14ac:dyDescent="0.25"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1:40" x14ac:dyDescent="0.25"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1:40" x14ac:dyDescent="0.25"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1:40" x14ac:dyDescent="0.25"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1:40" x14ac:dyDescent="0.25"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1:40" x14ac:dyDescent="0.25"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1:40" x14ac:dyDescent="0.25"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1:40" x14ac:dyDescent="0.25"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1:40" x14ac:dyDescent="0.25"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1:40" x14ac:dyDescent="0.25"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1:40" x14ac:dyDescent="0.25"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1:40" x14ac:dyDescent="0.25"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1:40" x14ac:dyDescent="0.25"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1:40" x14ac:dyDescent="0.25"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1:40" x14ac:dyDescent="0.25"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1:40" x14ac:dyDescent="0.25"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1:40" x14ac:dyDescent="0.25"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1:40" x14ac:dyDescent="0.25"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1:40" x14ac:dyDescent="0.25"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1:40" x14ac:dyDescent="0.25"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1:40" x14ac:dyDescent="0.25"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1:40" x14ac:dyDescent="0.25"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1:40" x14ac:dyDescent="0.25"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1:40" x14ac:dyDescent="0.25"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1:40" x14ac:dyDescent="0.25"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1:40" x14ac:dyDescent="0.25"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1:40" x14ac:dyDescent="0.25"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1:40" x14ac:dyDescent="0.25"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1:40" x14ac:dyDescent="0.25"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1:40" x14ac:dyDescent="0.25"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1:40" x14ac:dyDescent="0.25"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1:40" x14ac:dyDescent="0.25"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1:40" x14ac:dyDescent="0.25"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1:40" x14ac:dyDescent="0.25"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1:40" x14ac:dyDescent="0.25"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1:40" x14ac:dyDescent="0.25"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1:40" x14ac:dyDescent="0.25"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1:40" x14ac:dyDescent="0.25"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1:40" x14ac:dyDescent="0.25"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1:40" x14ac:dyDescent="0.25"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1:40" x14ac:dyDescent="0.25"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1:40" x14ac:dyDescent="0.25"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1:40" x14ac:dyDescent="0.25"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1:40" x14ac:dyDescent="0.25"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1:40" x14ac:dyDescent="0.25"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1:40" x14ac:dyDescent="0.25"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1:40" x14ac:dyDescent="0.25"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1:40" x14ac:dyDescent="0.25"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1:40" x14ac:dyDescent="0.25"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1:40" x14ac:dyDescent="0.25"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1:40" x14ac:dyDescent="0.25"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1:40" x14ac:dyDescent="0.25"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1:40" x14ac:dyDescent="0.25"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1:40" x14ac:dyDescent="0.25"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1:40" x14ac:dyDescent="0.25"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1:40" x14ac:dyDescent="0.25"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1:40" x14ac:dyDescent="0.25"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1:40" x14ac:dyDescent="0.25"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1:40" x14ac:dyDescent="0.25"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1:40" x14ac:dyDescent="0.25"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1:40" x14ac:dyDescent="0.25"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1:40" x14ac:dyDescent="0.25"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1:40" x14ac:dyDescent="0.25"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1:40" x14ac:dyDescent="0.25"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1:40" x14ac:dyDescent="0.25"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1:40" x14ac:dyDescent="0.25"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1:40" x14ac:dyDescent="0.25"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1:40" x14ac:dyDescent="0.25"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1:40" x14ac:dyDescent="0.25"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1:40" x14ac:dyDescent="0.25"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1:40" x14ac:dyDescent="0.25"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1:40" x14ac:dyDescent="0.25"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1:40" x14ac:dyDescent="0.25"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1:40" x14ac:dyDescent="0.25"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1:40" x14ac:dyDescent="0.25"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1:40" x14ac:dyDescent="0.25"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1:40" x14ac:dyDescent="0.25"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1:40" x14ac:dyDescent="0.25"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1:40" x14ac:dyDescent="0.25"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1:40" x14ac:dyDescent="0.25"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1:40" x14ac:dyDescent="0.25"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1:40" x14ac:dyDescent="0.25"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1:40" x14ac:dyDescent="0.25"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1:40" x14ac:dyDescent="0.25"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1:40" x14ac:dyDescent="0.25"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1:40" x14ac:dyDescent="0.25"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1:40" x14ac:dyDescent="0.25"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1:40" x14ac:dyDescent="0.25"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1:40" x14ac:dyDescent="0.25"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1:40" x14ac:dyDescent="0.25"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1:40" x14ac:dyDescent="0.25"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1:40" x14ac:dyDescent="0.25"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1:40" x14ac:dyDescent="0.25"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1:40" x14ac:dyDescent="0.25"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1:40" x14ac:dyDescent="0.25"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1:40" x14ac:dyDescent="0.25"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1:40" x14ac:dyDescent="0.25"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1:40" x14ac:dyDescent="0.25"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1:40" x14ac:dyDescent="0.25"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1:40" x14ac:dyDescent="0.25"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1:40" x14ac:dyDescent="0.25"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1:40" x14ac:dyDescent="0.25"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1:40" x14ac:dyDescent="0.25"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1:40" x14ac:dyDescent="0.25"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1:40" x14ac:dyDescent="0.25"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1:40" x14ac:dyDescent="0.25"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1:40" x14ac:dyDescent="0.25"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1:40" x14ac:dyDescent="0.25"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1:40" x14ac:dyDescent="0.25"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1:40" x14ac:dyDescent="0.25"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1:40" x14ac:dyDescent="0.25"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1:40" x14ac:dyDescent="0.25"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1:40" x14ac:dyDescent="0.25"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1:40" x14ac:dyDescent="0.25"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1:40" x14ac:dyDescent="0.25"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1:40" x14ac:dyDescent="0.25"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1:40" x14ac:dyDescent="0.25"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1:40" x14ac:dyDescent="0.25"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1:40" x14ac:dyDescent="0.25"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1:40" x14ac:dyDescent="0.25"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1:40" x14ac:dyDescent="0.25"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1:40" x14ac:dyDescent="0.25"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1:40" x14ac:dyDescent="0.25"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1:40" x14ac:dyDescent="0.25"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1:40" x14ac:dyDescent="0.25"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1:40" x14ac:dyDescent="0.25"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1:40" x14ac:dyDescent="0.25"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1:40" x14ac:dyDescent="0.25"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1:40" x14ac:dyDescent="0.25"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1:40" x14ac:dyDescent="0.25"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1:40" x14ac:dyDescent="0.25"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1:40" x14ac:dyDescent="0.25"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1:40" x14ac:dyDescent="0.25"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1:40" x14ac:dyDescent="0.25"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1:40" x14ac:dyDescent="0.25"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1:40" x14ac:dyDescent="0.25"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1:40" x14ac:dyDescent="0.25"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1:40" x14ac:dyDescent="0.25"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1:40" x14ac:dyDescent="0.25"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1:40" x14ac:dyDescent="0.25"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1:40" x14ac:dyDescent="0.25"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1:40" x14ac:dyDescent="0.25"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1:40" x14ac:dyDescent="0.25"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1:40" x14ac:dyDescent="0.25"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1:40" x14ac:dyDescent="0.25"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1:40" x14ac:dyDescent="0.25"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1:40" x14ac:dyDescent="0.25"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1:40" x14ac:dyDescent="0.25"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1:40" x14ac:dyDescent="0.25"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1:40" x14ac:dyDescent="0.25"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1:40" x14ac:dyDescent="0.25"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1:40" x14ac:dyDescent="0.25"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1:40" x14ac:dyDescent="0.25"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1:40" x14ac:dyDescent="0.25"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1:40" x14ac:dyDescent="0.25"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1:40" x14ac:dyDescent="0.25"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1:40" x14ac:dyDescent="0.25"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1:40" x14ac:dyDescent="0.25"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1:40" x14ac:dyDescent="0.25"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1:40" x14ac:dyDescent="0.25"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1:40" x14ac:dyDescent="0.25"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1:40" x14ac:dyDescent="0.25"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1:40" x14ac:dyDescent="0.25"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1:40" x14ac:dyDescent="0.25"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1:40" x14ac:dyDescent="0.25"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1:40" x14ac:dyDescent="0.25"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1:40" x14ac:dyDescent="0.25"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1:40" x14ac:dyDescent="0.25"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1:40" x14ac:dyDescent="0.25"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1:40" x14ac:dyDescent="0.25"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1:40" x14ac:dyDescent="0.25"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1:40" x14ac:dyDescent="0.25"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1:40" x14ac:dyDescent="0.25"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1:40" x14ac:dyDescent="0.25"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1:40" x14ac:dyDescent="0.25"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1:40" x14ac:dyDescent="0.25"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1:40" x14ac:dyDescent="0.25"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1:40" x14ac:dyDescent="0.25"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1:40" x14ac:dyDescent="0.25"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1:40" x14ac:dyDescent="0.25"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1:40" x14ac:dyDescent="0.25"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1:40" x14ac:dyDescent="0.25"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1:40" x14ac:dyDescent="0.25"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1:40" x14ac:dyDescent="0.25"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1:40" x14ac:dyDescent="0.25"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Normal="100" workbookViewId="0">
      <selection activeCell="J4" sqref="J4"/>
    </sheetView>
  </sheetViews>
  <sheetFormatPr defaultRowHeight="15" x14ac:dyDescent="0.25"/>
  <cols>
    <col min="2" max="2" width="11.42578125" customWidth="1"/>
    <col min="3" max="3" width="11.85546875" customWidth="1"/>
    <col min="4" max="4" width="12.42578125" customWidth="1"/>
    <col min="5" max="5" width="13" customWidth="1"/>
    <col min="6" max="6" width="19.7109375" customWidth="1"/>
    <col min="7" max="7" width="17.85546875" customWidth="1"/>
    <col min="8" max="8" width="17.7109375" customWidth="1"/>
    <col min="9" max="9" width="13.28515625" customWidth="1"/>
    <col min="10" max="10" width="20.42578125" customWidth="1"/>
    <col min="11" max="11" width="11.7109375" customWidth="1"/>
    <col min="12" max="12" width="27.140625" customWidth="1"/>
    <col min="13" max="21" width="9.5703125" bestFit="1" customWidth="1"/>
  </cols>
  <sheetData>
    <row r="1" spans="1:26" ht="28.15" customHeight="1" x14ac:dyDescent="0.25">
      <c r="A1" s="27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26" ht="47.25" customHeight="1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30</v>
      </c>
      <c r="G2" s="17" t="s">
        <v>33</v>
      </c>
      <c r="H2" s="17" t="s">
        <v>31</v>
      </c>
      <c r="I2" s="17" t="s">
        <v>20</v>
      </c>
      <c r="J2" s="17" t="s">
        <v>18</v>
      </c>
      <c r="K2" s="16" t="s">
        <v>19</v>
      </c>
    </row>
    <row r="3" spans="1:26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J3" s="16" t="s">
        <v>32</v>
      </c>
      <c r="K3" s="16" t="s">
        <v>32</v>
      </c>
    </row>
    <row r="4" spans="1:26" ht="47.25" customHeight="1" x14ac:dyDescent="0.25">
      <c r="A4" s="22"/>
      <c r="B4" s="23" t="s">
        <v>21</v>
      </c>
      <c r="C4" s="24" t="s">
        <v>22</v>
      </c>
      <c r="D4" s="24" t="s">
        <v>28</v>
      </c>
      <c r="E4" s="24" t="s">
        <v>24</v>
      </c>
      <c r="F4" s="24" t="s">
        <v>49</v>
      </c>
      <c r="G4" s="24" t="s">
        <v>29</v>
      </c>
      <c r="H4" s="24" t="s">
        <v>35</v>
      </c>
      <c r="I4" s="24" t="s">
        <v>46</v>
      </c>
      <c r="J4" s="24" t="s">
        <v>52</v>
      </c>
      <c r="K4" s="24" t="s">
        <v>47</v>
      </c>
      <c r="P4" s="4"/>
    </row>
    <row r="5" spans="1:26" x14ac:dyDescent="0.25">
      <c r="A5" s="18" t="s">
        <v>5</v>
      </c>
      <c r="B5" s="19">
        <v>12000</v>
      </c>
      <c r="C5" s="19">
        <f>B5*0.15</f>
        <v>1800</v>
      </c>
      <c r="D5" s="19">
        <f>B5-C5</f>
        <v>10200</v>
      </c>
      <c r="E5" s="19">
        <f>D5</f>
        <v>10200</v>
      </c>
      <c r="F5" s="19">
        <v>1530</v>
      </c>
      <c r="G5" s="19">
        <v>8506.7999999999993</v>
      </c>
      <c r="H5" s="19">
        <v>1276.0199999999998</v>
      </c>
      <c r="I5" s="19">
        <f>F5-H5</f>
        <v>253.98000000000025</v>
      </c>
      <c r="J5" s="19">
        <v>15.119279999999989</v>
      </c>
      <c r="K5" s="19">
        <f>D5-I5-J5</f>
        <v>9930.9007199999996</v>
      </c>
    </row>
    <row r="6" spans="1:26" x14ac:dyDescent="0.25">
      <c r="A6" s="18" t="s">
        <v>6</v>
      </c>
      <c r="B6" s="19">
        <v>12000</v>
      </c>
      <c r="C6" s="19">
        <f t="shared" ref="C6:C16" si="0">B6*0.15</f>
        <v>1800</v>
      </c>
      <c r="D6" s="19">
        <f t="shared" ref="D6:D16" si="1">B6-C6</f>
        <v>10200</v>
      </c>
      <c r="E6" s="19">
        <f>E5*2</f>
        <v>20400</v>
      </c>
      <c r="F6" s="19">
        <v>1530</v>
      </c>
      <c r="G6" s="19">
        <v>17013.599999999999</v>
      </c>
      <c r="H6" s="19">
        <v>1276.0199999999998</v>
      </c>
      <c r="I6" s="19">
        <f t="shared" ref="I6:I16" si="2">F6-H6</f>
        <v>253.98000000000025</v>
      </c>
      <c r="J6" s="19">
        <v>15.119279999999989</v>
      </c>
      <c r="K6" s="19">
        <f t="shared" ref="K6:K16" si="3">D6-I6-J6</f>
        <v>9930.9007199999996</v>
      </c>
    </row>
    <row r="7" spans="1:26" x14ac:dyDescent="0.25">
      <c r="A7" s="18" t="s">
        <v>7</v>
      </c>
      <c r="B7" s="19">
        <v>12000</v>
      </c>
      <c r="C7" s="19">
        <f t="shared" si="0"/>
        <v>1800</v>
      </c>
      <c r="D7" s="19">
        <f t="shared" si="1"/>
        <v>10200</v>
      </c>
      <c r="E7" s="19">
        <f>E5*3</f>
        <v>30600</v>
      </c>
      <c r="F7" s="19">
        <v>1530</v>
      </c>
      <c r="G7" s="19">
        <v>25520.399999999998</v>
      </c>
      <c r="H7" s="19">
        <v>1276.02</v>
      </c>
      <c r="I7" s="19">
        <f t="shared" si="2"/>
        <v>253.98000000000002</v>
      </c>
      <c r="J7" s="19">
        <v>15.119280000000003</v>
      </c>
      <c r="K7" s="19">
        <f t="shared" si="3"/>
        <v>9930.9007199999996</v>
      </c>
    </row>
    <row r="8" spans="1:26" x14ac:dyDescent="0.25">
      <c r="A8" s="18" t="s">
        <v>8</v>
      </c>
      <c r="B8" s="19">
        <v>12000</v>
      </c>
      <c r="C8" s="19">
        <f t="shared" si="0"/>
        <v>1800</v>
      </c>
      <c r="D8" s="19">
        <f t="shared" si="1"/>
        <v>10200</v>
      </c>
      <c r="E8" s="19">
        <f>E5*4</f>
        <v>40800</v>
      </c>
      <c r="F8" s="19">
        <v>1530</v>
      </c>
      <c r="G8" s="19">
        <v>34027.199999999997</v>
      </c>
      <c r="H8" s="19">
        <v>1276.0199999999995</v>
      </c>
      <c r="I8" s="19">
        <f t="shared" si="2"/>
        <v>253.98000000000047</v>
      </c>
      <c r="J8" s="19">
        <v>15.119279999999975</v>
      </c>
      <c r="K8" s="19">
        <f t="shared" si="3"/>
        <v>9930.9007199999996</v>
      </c>
    </row>
    <row r="9" spans="1:26" x14ac:dyDescent="0.25">
      <c r="A9" s="18" t="s">
        <v>9</v>
      </c>
      <c r="B9" s="19">
        <v>12000</v>
      </c>
      <c r="C9" s="19">
        <f t="shared" si="0"/>
        <v>1800</v>
      </c>
      <c r="D9" s="19">
        <f t="shared" si="1"/>
        <v>10200</v>
      </c>
      <c r="E9" s="19">
        <f>E5*5</f>
        <v>51000</v>
      </c>
      <c r="F9" s="19">
        <v>1530</v>
      </c>
      <c r="G9" s="19">
        <v>42534</v>
      </c>
      <c r="H9" s="19">
        <v>1276.0200000000004</v>
      </c>
      <c r="I9" s="19">
        <f t="shared" si="2"/>
        <v>253.97999999999956</v>
      </c>
      <c r="J9" s="19">
        <v>15.119279999999947</v>
      </c>
      <c r="K9" s="19">
        <f t="shared" si="3"/>
        <v>9930.9007199999996</v>
      </c>
    </row>
    <row r="10" spans="1:26" x14ac:dyDescent="0.25">
      <c r="A10" s="18" t="s">
        <v>10</v>
      </c>
      <c r="B10" s="19">
        <v>12000</v>
      </c>
      <c r="C10" s="19">
        <f t="shared" si="0"/>
        <v>1800</v>
      </c>
      <c r="D10" s="19">
        <f t="shared" si="1"/>
        <v>10200</v>
      </c>
      <c r="E10" s="19">
        <f>E5*6</f>
        <v>61200</v>
      </c>
      <c r="F10" s="19">
        <v>1530</v>
      </c>
      <c r="G10" s="19">
        <v>51040.800000000003</v>
      </c>
      <c r="H10" s="19">
        <v>1276.0199999999995</v>
      </c>
      <c r="I10" s="19">
        <f t="shared" si="2"/>
        <v>253.98000000000047</v>
      </c>
      <c r="J10" s="19">
        <v>15.119280000000003</v>
      </c>
      <c r="K10" s="19">
        <f t="shared" si="3"/>
        <v>9930.9007199999996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8" t="s">
        <v>11</v>
      </c>
      <c r="B11" s="19">
        <v>12000</v>
      </c>
      <c r="C11" s="19">
        <f t="shared" si="0"/>
        <v>1800</v>
      </c>
      <c r="D11" s="19">
        <f t="shared" si="1"/>
        <v>10200</v>
      </c>
      <c r="E11" s="19">
        <f>E5*7</f>
        <v>71400</v>
      </c>
      <c r="F11" s="19">
        <v>1600</v>
      </c>
      <c r="G11" s="19">
        <v>59547.600000000006</v>
      </c>
      <c r="H11" s="19">
        <v>1276.0200000000004</v>
      </c>
      <c r="I11" s="19">
        <f t="shared" si="2"/>
        <v>323.97999999999956</v>
      </c>
      <c r="J11" s="19">
        <v>15.119280000000003</v>
      </c>
      <c r="K11" s="19">
        <f t="shared" si="3"/>
        <v>9860.9007199999996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6" customFormat="1" x14ac:dyDescent="0.25">
      <c r="A12" s="18" t="s">
        <v>12</v>
      </c>
      <c r="B12" s="19">
        <v>12000</v>
      </c>
      <c r="C12" s="19">
        <f t="shared" si="0"/>
        <v>1800</v>
      </c>
      <c r="D12" s="19">
        <f t="shared" si="1"/>
        <v>10200</v>
      </c>
      <c r="E12" s="19">
        <f>E5*8</f>
        <v>81600</v>
      </c>
      <c r="F12" s="19">
        <v>2040</v>
      </c>
      <c r="G12" s="19">
        <v>68054.400000000009</v>
      </c>
      <c r="H12" s="19">
        <v>1276.0199999999986</v>
      </c>
      <c r="I12" s="19">
        <f t="shared" si="2"/>
        <v>763.98000000000138</v>
      </c>
      <c r="J12" s="19">
        <v>15.119280000000003</v>
      </c>
      <c r="K12" s="19">
        <f t="shared" si="3"/>
        <v>9420.9007199999978</v>
      </c>
      <c r="L12"/>
      <c r="M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8" t="s">
        <v>13</v>
      </c>
      <c r="B13" s="19">
        <v>12000</v>
      </c>
      <c r="C13" s="19">
        <f t="shared" si="0"/>
        <v>1800</v>
      </c>
      <c r="D13" s="19">
        <f t="shared" si="1"/>
        <v>10200</v>
      </c>
      <c r="E13" s="19">
        <f>E5*9</f>
        <v>91800</v>
      </c>
      <c r="F13" s="19">
        <v>2040</v>
      </c>
      <c r="G13" s="19">
        <v>76561.200000000012</v>
      </c>
      <c r="H13" s="19">
        <v>1604.0800000000017</v>
      </c>
      <c r="I13" s="19">
        <f t="shared" si="2"/>
        <v>435.91999999999825</v>
      </c>
      <c r="J13" s="19">
        <v>15.119280000000003</v>
      </c>
      <c r="K13" s="19">
        <f t="shared" si="3"/>
        <v>9748.9607200000009</v>
      </c>
    </row>
    <row r="14" spans="1:26" x14ac:dyDescent="0.25">
      <c r="A14" s="18" t="s">
        <v>14</v>
      </c>
      <c r="B14" s="19">
        <v>12000</v>
      </c>
      <c r="C14" s="19">
        <f t="shared" si="0"/>
        <v>1800</v>
      </c>
      <c r="D14" s="19">
        <f t="shared" si="1"/>
        <v>10200</v>
      </c>
      <c r="E14" s="19">
        <f>E5*10</f>
        <v>102000</v>
      </c>
      <c r="F14" s="19">
        <v>2040</v>
      </c>
      <c r="G14" s="19">
        <v>85068.000000000015</v>
      </c>
      <c r="H14" s="19">
        <v>1701.3599999999969</v>
      </c>
      <c r="I14" s="19">
        <f t="shared" si="2"/>
        <v>338.64000000000306</v>
      </c>
      <c r="J14" s="19">
        <v>15.119280000000003</v>
      </c>
      <c r="K14" s="19">
        <f t="shared" si="3"/>
        <v>9846.2407199999961</v>
      </c>
    </row>
    <row r="15" spans="1:26" x14ac:dyDescent="0.25">
      <c r="A15" s="18" t="s">
        <v>15</v>
      </c>
      <c r="B15" s="19">
        <v>12000</v>
      </c>
      <c r="C15" s="19">
        <f t="shared" si="0"/>
        <v>1800</v>
      </c>
      <c r="D15" s="19">
        <f t="shared" si="1"/>
        <v>10200</v>
      </c>
      <c r="E15" s="19">
        <f>E5*11</f>
        <v>112200</v>
      </c>
      <c r="F15" s="19">
        <v>2040</v>
      </c>
      <c r="G15" s="19">
        <v>93574.800000000017</v>
      </c>
      <c r="H15" s="19">
        <v>1701.3600000000024</v>
      </c>
      <c r="I15" s="19">
        <f t="shared" si="2"/>
        <v>338.6399999999976</v>
      </c>
      <c r="J15" s="19">
        <v>15.119280000000003</v>
      </c>
      <c r="K15" s="19">
        <f t="shared" si="3"/>
        <v>9846.2407200000016</v>
      </c>
    </row>
    <row r="16" spans="1:26" x14ac:dyDescent="0.25">
      <c r="A16" s="18" t="s">
        <v>16</v>
      </c>
      <c r="B16" s="19">
        <v>12000</v>
      </c>
      <c r="C16" s="19">
        <f t="shared" si="0"/>
        <v>1800</v>
      </c>
      <c r="D16" s="19">
        <f t="shared" si="1"/>
        <v>10200</v>
      </c>
      <c r="E16" s="19">
        <f>E5*12</f>
        <v>122400</v>
      </c>
      <c r="F16" s="19">
        <v>2040</v>
      </c>
      <c r="G16" s="19">
        <v>102081.60000000002</v>
      </c>
      <c r="H16" s="19">
        <v>1701.3600000000006</v>
      </c>
      <c r="I16" s="19">
        <f t="shared" si="2"/>
        <v>338.63999999999942</v>
      </c>
      <c r="J16" s="19">
        <v>15.119280000000003</v>
      </c>
      <c r="K16" s="19">
        <f t="shared" si="3"/>
        <v>9846.2407199999998</v>
      </c>
    </row>
    <row r="17" spans="1:21" x14ac:dyDescent="0.25">
      <c r="A17" s="20" t="s">
        <v>17</v>
      </c>
      <c r="B17" s="21">
        <f>SUM(B5:B16)</f>
        <v>144000</v>
      </c>
      <c r="C17" s="21">
        <f t="shared" ref="C17:D17" si="4">SUM(C5:C16)</f>
        <v>21600</v>
      </c>
      <c r="D17" s="21">
        <f t="shared" si="4"/>
        <v>122400</v>
      </c>
      <c r="E17" s="21">
        <f>E16</f>
        <v>122400</v>
      </c>
      <c r="F17" s="21">
        <f>SUM(F5:F16)</f>
        <v>20980</v>
      </c>
      <c r="G17" s="21">
        <f>G16</f>
        <v>102081.60000000002</v>
      </c>
      <c r="H17" s="21">
        <f t="shared" ref="H17:K17" si="5">SUM(H5:H16)</f>
        <v>16916.32</v>
      </c>
      <c r="I17" s="21">
        <f t="shared" si="5"/>
        <v>4063.6800000000003</v>
      </c>
      <c r="J17" s="21">
        <f t="shared" si="5"/>
        <v>181.43135999999993</v>
      </c>
      <c r="K17" s="21">
        <f t="shared" si="5"/>
        <v>118154.88863999999</v>
      </c>
    </row>
    <row r="18" spans="1:21" ht="15.75" hidden="1" thickTop="1" x14ac:dyDescent="0.25">
      <c r="A18" s="10"/>
      <c r="B18" s="11"/>
      <c r="C18" s="11"/>
      <c r="D18" s="12"/>
      <c r="E18" s="13"/>
      <c r="F18" s="14">
        <f>D17-G17</f>
        <v>20318.39999999998</v>
      </c>
      <c r="G18" s="11"/>
      <c r="H18" s="11"/>
      <c r="I18" s="15">
        <f>(G17-32000)*0.2</f>
        <v>14016.320000000005</v>
      </c>
      <c r="J18" s="11"/>
      <c r="K18" s="11"/>
    </row>
    <row r="22" spans="1:21" x14ac:dyDescent="0.25"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C1" zoomScaleNormal="100" workbookViewId="0">
      <selection activeCell="J4" sqref="J4"/>
    </sheetView>
  </sheetViews>
  <sheetFormatPr defaultRowHeight="15" x14ac:dyDescent="0.25"/>
  <cols>
    <col min="2" max="2" width="11.42578125" customWidth="1"/>
    <col min="3" max="3" width="11.85546875" customWidth="1"/>
    <col min="4" max="4" width="12.42578125" customWidth="1"/>
    <col min="5" max="5" width="13" customWidth="1"/>
    <col min="6" max="6" width="21" customWidth="1"/>
    <col min="7" max="7" width="15" customWidth="1"/>
    <col min="8" max="8" width="17.7109375" customWidth="1"/>
    <col min="9" max="9" width="15" customWidth="1"/>
    <col min="10" max="10" width="19.5703125" customWidth="1"/>
    <col min="11" max="11" width="11.7109375" customWidth="1"/>
    <col min="12" max="12" width="27.140625" customWidth="1"/>
    <col min="13" max="19" width="9.5703125" bestFit="1" customWidth="1"/>
  </cols>
  <sheetData>
    <row r="1" spans="1:26" x14ac:dyDescent="0.25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6" ht="60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30</v>
      </c>
      <c r="G2" s="17" t="s">
        <v>33</v>
      </c>
      <c r="H2" s="17" t="s">
        <v>31</v>
      </c>
      <c r="I2" s="17" t="s">
        <v>20</v>
      </c>
      <c r="J2" s="17" t="s">
        <v>18</v>
      </c>
      <c r="K2" s="16" t="s">
        <v>19</v>
      </c>
    </row>
    <row r="3" spans="1:26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J3" s="16" t="s">
        <v>32</v>
      </c>
      <c r="K3" s="16" t="s">
        <v>32</v>
      </c>
    </row>
    <row r="4" spans="1:26" ht="47.25" customHeight="1" x14ac:dyDescent="0.25">
      <c r="A4" s="22"/>
      <c r="B4" s="23" t="s">
        <v>21</v>
      </c>
      <c r="C4" s="24" t="s">
        <v>22</v>
      </c>
      <c r="D4" s="24" t="s">
        <v>28</v>
      </c>
      <c r="E4" s="24" t="s">
        <v>24</v>
      </c>
      <c r="F4" s="24" t="s">
        <v>51</v>
      </c>
      <c r="G4" s="24" t="s">
        <v>29</v>
      </c>
      <c r="H4" s="24" t="s">
        <v>35</v>
      </c>
      <c r="I4" s="24" t="s">
        <v>46</v>
      </c>
      <c r="J4" s="24" t="s">
        <v>52</v>
      </c>
      <c r="K4" s="24" t="s">
        <v>47</v>
      </c>
      <c r="P4" s="4"/>
    </row>
    <row r="5" spans="1:26" x14ac:dyDescent="0.25">
      <c r="A5" s="18" t="s">
        <v>5</v>
      </c>
      <c r="B5" s="19">
        <v>15000</v>
      </c>
      <c r="C5" s="19">
        <f>B5*0.15</f>
        <v>2250</v>
      </c>
      <c r="D5" s="19">
        <f>B5-C5</f>
        <v>12750</v>
      </c>
      <c r="E5" s="19">
        <f>D5</f>
        <v>12750</v>
      </c>
      <c r="F5" s="19">
        <v>1912.5</v>
      </c>
      <c r="G5" s="19">
        <v>8506.7999999999993</v>
      </c>
      <c r="H5" s="19">
        <v>1276.0199999999998</v>
      </c>
      <c r="I5" s="19">
        <f>F5-H5</f>
        <v>636.48000000000025</v>
      </c>
      <c r="J5" s="19">
        <v>37.889279999999999</v>
      </c>
      <c r="K5" s="19">
        <f t="shared" ref="K5:K16" si="0">D5-I5-J5</f>
        <v>12075.630720000001</v>
      </c>
    </row>
    <row r="6" spans="1:26" x14ac:dyDescent="0.25">
      <c r="A6" s="18" t="s">
        <v>6</v>
      </c>
      <c r="B6" s="19">
        <v>15000</v>
      </c>
      <c r="C6" s="19">
        <f t="shared" ref="C6:C16" si="1">B6*0.15</f>
        <v>2250</v>
      </c>
      <c r="D6" s="19">
        <f t="shared" ref="D6:D16" si="2">B6-C6</f>
        <v>12750</v>
      </c>
      <c r="E6" s="19">
        <f>E5*2</f>
        <v>25500</v>
      </c>
      <c r="F6" s="19">
        <v>1912.5</v>
      </c>
      <c r="G6" s="19">
        <v>17013.599999999999</v>
      </c>
      <c r="H6" s="19">
        <v>1276.0199999999998</v>
      </c>
      <c r="I6" s="19">
        <f t="shared" ref="I6:I16" si="3">F6-H6</f>
        <v>636.48000000000025</v>
      </c>
      <c r="J6" s="19">
        <v>37.889279999999999</v>
      </c>
      <c r="K6" s="19">
        <f t="shared" si="0"/>
        <v>12075.630720000001</v>
      </c>
    </row>
    <row r="7" spans="1:26" x14ac:dyDescent="0.25">
      <c r="A7" s="18" t="s">
        <v>7</v>
      </c>
      <c r="B7" s="19">
        <v>15000</v>
      </c>
      <c r="C7" s="19">
        <f t="shared" si="1"/>
        <v>2250</v>
      </c>
      <c r="D7" s="19">
        <f t="shared" si="2"/>
        <v>12750</v>
      </c>
      <c r="E7" s="19">
        <f>E5*3</f>
        <v>38250</v>
      </c>
      <c r="F7" s="19">
        <v>1912.5</v>
      </c>
      <c r="G7" s="19">
        <v>25520.399999999998</v>
      </c>
      <c r="H7" s="19">
        <v>1276.02</v>
      </c>
      <c r="I7" s="19">
        <f t="shared" si="3"/>
        <v>636.48</v>
      </c>
      <c r="J7" s="19">
        <v>37.889279999999985</v>
      </c>
      <c r="K7" s="19">
        <f t="shared" si="0"/>
        <v>12075.630720000001</v>
      </c>
    </row>
    <row r="8" spans="1:26" x14ac:dyDescent="0.25">
      <c r="A8" s="18" t="s">
        <v>8</v>
      </c>
      <c r="B8" s="19">
        <v>15000</v>
      </c>
      <c r="C8" s="19">
        <f t="shared" si="1"/>
        <v>2250</v>
      </c>
      <c r="D8" s="19">
        <f t="shared" si="2"/>
        <v>12750</v>
      </c>
      <c r="E8" s="19">
        <f>E5*4</f>
        <v>51000</v>
      </c>
      <c r="F8" s="19">
        <v>1912.5</v>
      </c>
      <c r="G8" s="19">
        <v>34027.199999999997</v>
      </c>
      <c r="H8" s="19">
        <v>1276.0199999999995</v>
      </c>
      <c r="I8" s="19">
        <f t="shared" si="3"/>
        <v>636.48000000000047</v>
      </c>
      <c r="J8" s="19">
        <v>37.889280000000014</v>
      </c>
      <c r="K8" s="19">
        <f t="shared" si="0"/>
        <v>12075.630720000001</v>
      </c>
    </row>
    <row r="9" spans="1:26" x14ac:dyDescent="0.25">
      <c r="A9" s="18" t="s">
        <v>9</v>
      </c>
      <c r="B9" s="19">
        <v>15000</v>
      </c>
      <c r="C9" s="19">
        <f t="shared" si="1"/>
        <v>2250</v>
      </c>
      <c r="D9" s="19">
        <f t="shared" si="2"/>
        <v>12750</v>
      </c>
      <c r="E9" s="19">
        <f>E5*5</f>
        <v>63750</v>
      </c>
      <c r="F9" s="19">
        <v>1912.5</v>
      </c>
      <c r="G9" s="19">
        <v>42534</v>
      </c>
      <c r="H9" s="19">
        <v>1276.0200000000004</v>
      </c>
      <c r="I9" s="19">
        <f t="shared" si="3"/>
        <v>636.47999999999956</v>
      </c>
      <c r="J9" s="19">
        <v>37.889279999999928</v>
      </c>
      <c r="K9" s="19">
        <f t="shared" si="0"/>
        <v>12075.630720000001</v>
      </c>
    </row>
    <row r="10" spans="1:26" x14ac:dyDescent="0.25">
      <c r="A10" s="18" t="s">
        <v>10</v>
      </c>
      <c r="B10" s="19">
        <v>15000</v>
      </c>
      <c r="C10" s="19">
        <f t="shared" si="1"/>
        <v>2250</v>
      </c>
      <c r="D10" s="19">
        <f t="shared" si="2"/>
        <v>12750</v>
      </c>
      <c r="E10" s="19">
        <f>E5*6</f>
        <v>76500</v>
      </c>
      <c r="F10" s="19">
        <v>2237.5</v>
      </c>
      <c r="G10" s="19">
        <v>51040.800000000003</v>
      </c>
      <c r="H10" s="19">
        <v>1276.0199999999995</v>
      </c>
      <c r="I10" s="19">
        <f t="shared" si="3"/>
        <v>961.48000000000047</v>
      </c>
      <c r="J10" s="19">
        <v>37.889279999999985</v>
      </c>
      <c r="K10" s="19">
        <f t="shared" si="0"/>
        <v>11750.630720000001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8" t="s">
        <v>11</v>
      </c>
      <c r="B11" s="19">
        <v>15000</v>
      </c>
      <c r="C11" s="19">
        <f t="shared" si="1"/>
        <v>2250</v>
      </c>
      <c r="D11" s="19">
        <f t="shared" si="2"/>
        <v>12750</v>
      </c>
      <c r="E11" s="19">
        <f>E5*7</f>
        <v>89250</v>
      </c>
      <c r="F11" s="19">
        <v>2550</v>
      </c>
      <c r="G11" s="19">
        <v>59547.600000000006</v>
      </c>
      <c r="H11" s="19">
        <v>1276.0200000000004</v>
      </c>
      <c r="I11" s="19">
        <f t="shared" si="3"/>
        <v>1273.9799999999996</v>
      </c>
      <c r="J11" s="19">
        <v>37.889279999999985</v>
      </c>
      <c r="K11" s="19">
        <f t="shared" si="0"/>
        <v>11438.130720000001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" customFormat="1" x14ac:dyDescent="0.25">
      <c r="A12" s="18" t="s">
        <v>12</v>
      </c>
      <c r="B12" s="19">
        <v>15000</v>
      </c>
      <c r="C12" s="19">
        <f t="shared" si="1"/>
        <v>2250</v>
      </c>
      <c r="D12" s="19">
        <f t="shared" si="2"/>
        <v>12750</v>
      </c>
      <c r="E12" s="19">
        <f>E5*8</f>
        <v>102000</v>
      </c>
      <c r="F12" s="19">
        <v>2550</v>
      </c>
      <c r="G12" s="19">
        <v>68054.400000000009</v>
      </c>
      <c r="H12" s="19">
        <v>1276.0199999999986</v>
      </c>
      <c r="I12" s="19">
        <f t="shared" si="3"/>
        <v>1273.9800000000014</v>
      </c>
      <c r="J12" s="19">
        <v>37.889279999999985</v>
      </c>
      <c r="K12" s="19">
        <f t="shared" si="0"/>
        <v>11438.130719999999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8" t="s">
        <v>13</v>
      </c>
      <c r="B13" s="19">
        <v>15000</v>
      </c>
      <c r="C13" s="19">
        <f t="shared" si="1"/>
        <v>2250</v>
      </c>
      <c r="D13" s="19">
        <f t="shared" si="2"/>
        <v>12750</v>
      </c>
      <c r="E13" s="19">
        <f>E5*9</f>
        <v>114750</v>
      </c>
      <c r="F13" s="19">
        <v>2550</v>
      </c>
      <c r="G13" s="19">
        <v>76561.200000000012</v>
      </c>
      <c r="H13" s="19">
        <v>1604.0800000000017</v>
      </c>
      <c r="I13" s="19">
        <f t="shared" si="3"/>
        <v>945.91999999999825</v>
      </c>
      <c r="J13" s="19">
        <v>37.889279999999985</v>
      </c>
      <c r="K13" s="19">
        <f t="shared" si="0"/>
        <v>11766.190720000002</v>
      </c>
    </row>
    <row r="14" spans="1:26" x14ac:dyDescent="0.25">
      <c r="A14" s="18" t="s">
        <v>14</v>
      </c>
      <c r="B14" s="19">
        <v>15000</v>
      </c>
      <c r="C14" s="19">
        <f t="shared" si="1"/>
        <v>2250</v>
      </c>
      <c r="D14" s="19">
        <f t="shared" si="2"/>
        <v>12750</v>
      </c>
      <c r="E14" s="19">
        <f>E5*10</f>
        <v>127500</v>
      </c>
      <c r="F14" s="19">
        <v>2550</v>
      </c>
      <c r="G14" s="19">
        <v>85068.000000000015</v>
      </c>
      <c r="H14" s="19">
        <v>1701.3599999999969</v>
      </c>
      <c r="I14" s="19">
        <f t="shared" si="3"/>
        <v>848.64000000000306</v>
      </c>
      <c r="J14" s="19">
        <v>37.889279999999872</v>
      </c>
      <c r="K14" s="19">
        <f t="shared" si="0"/>
        <v>11863.470719999998</v>
      </c>
    </row>
    <row r="15" spans="1:26" x14ac:dyDescent="0.25">
      <c r="A15" s="18" t="s">
        <v>15</v>
      </c>
      <c r="B15" s="19">
        <v>15000</v>
      </c>
      <c r="C15" s="19">
        <f t="shared" si="1"/>
        <v>2250</v>
      </c>
      <c r="D15" s="19">
        <f t="shared" si="2"/>
        <v>12750</v>
      </c>
      <c r="E15" s="19">
        <f>E5*11</f>
        <v>140250</v>
      </c>
      <c r="F15" s="19">
        <v>2550</v>
      </c>
      <c r="G15" s="19">
        <v>93574.800000000017</v>
      </c>
      <c r="H15" s="19">
        <v>1701.3600000000024</v>
      </c>
      <c r="I15" s="19">
        <f t="shared" si="3"/>
        <v>848.6399999999976</v>
      </c>
      <c r="J15" s="19">
        <v>37.889279999999872</v>
      </c>
      <c r="K15" s="19">
        <f t="shared" si="0"/>
        <v>11863.470720000003</v>
      </c>
    </row>
    <row r="16" spans="1:26" x14ac:dyDescent="0.25">
      <c r="A16" s="18" t="s">
        <v>16</v>
      </c>
      <c r="B16" s="19">
        <v>15000</v>
      </c>
      <c r="C16" s="19">
        <f t="shared" si="1"/>
        <v>2250</v>
      </c>
      <c r="D16" s="19">
        <f t="shared" si="2"/>
        <v>12750</v>
      </c>
      <c r="E16" s="19">
        <f>E5*12</f>
        <v>153000</v>
      </c>
      <c r="F16" s="19">
        <v>2760</v>
      </c>
      <c r="G16" s="19">
        <v>102081.60000000002</v>
      </c>
      <c r="H16" s="19">
        <v>1701.3600000000006</v>
      </c>
      <c r="I16" s="19">
        <f t="shared" si="3"/>
        <v>1058.6399999999994</v>
      </c>
      <c r="J16" s="19">
        <v>37.889279999999872</v>
      </c>
      <c r="K16" s="19">
        <f t="shared" si="0"/>
        <v>11653.470720000001</v>
      </c>
      <c r="L16" s="3"/>
    </row>
    <row r="17" spans="1:21" x14ac:dyDescent="0.25">
      <c r="A17" s="20" t="s">
        <v>17</v>
      </c>
      <c r="B17" s="21">
        <f>SUM(B5:B16)</f>
        <v>180000</v>
      </c>
      <c r="C17" s="21">
        <f t="shared" ref="C17:D17" si="4">SUM(C5:C16)</f>
        <v>27000</v>
      </c>
      <c r="D17" s="21">
        <f t="shared" si="4"/>
        <v>153000</v>
      </c>
      <c r="E17" s="21">
        <f>E16</f>
        <v>153000</v>
      </c>
      <c r="F17" s="21">
        <f>SUM(F5:F16)</f>
        <v>27310</v>
      </c>
      <c r="G17" s="21">
        <f>G16</f>
        <v>102081.60000000002</v>
      </c>
      <c r="H17" s="21">
        <f>SUM(H5:H16)</f>
        <v>16916.32</v>
      </c>
      <c r="I17" s="21">
        <f>SUM(I5:I16)</f>
        <v>10393.68</v>
      </c>
      <c r="J17" s="21">
        <f>SUM(J5:J16)</f>
        <v>454.67135999999948</v>
      </c>
      <c r="K17" s="21">
        <f>SUM(K5:K16)</f>
        <v>142151.64864</v>
      </c>
    </row>
    <row r="18" spans="1:21" hidden="1" x14ac:dyDescent="0.25">
      <c r="A18" s="10"/>
      <c r="B18" s="11"/>
      <c r="C18" s="11"/>
      <c r="D18" s="12"/>
      <c r="E18" s="13"/>
      <c r="F18" s="14">
        <f>D17-G17</f>
        <v>50918.39999999998</v>
      </c>
      <c r="G18" s="11"/>
      <c r="H18" s="11"/>
      <c r="I18" s="15">
        <f>(G17-32000)*0.2</f>
        <v>14016.320000000005</v>
      </c>
      <c r="J18" s="11"/>
      <c r="K18" s="11"/>
    </row>
    <row r="21" spans="1:21" x14ac:dyDescent="0.25">
      <c r="I21" s="5"/>
    </row>
    <row r="22" spans="1:21" x14ac:dyDescent="0.25">
      <c r="G22" s="5"/>
    </row>
    <row r="23" spans="1:21" x14ac:dyDescent="0.25"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5" spans="1:21" x14ac:dyDescent="0.25"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selection activeCell="G33" sqref="G33"/>
    </sheetView>
  </sheetViews>
  <sheetFormatPr defaultRowHeight="15" x14ac:dyDescent="0.25"/>
  <cols>
    <col min="2" max="2" width="11.42578125" customWidth="1"/>
    <col min="3" max="3" width="11.85546875" customWidth="1"/>
    <col min="4" max="4" width="12.42578125" customWidth="1"/>
    <col min="5" max="5" width="13" customWidth="1"/>
    <col min="6" max="6" width="21" customWidth="1"/>
    <col min="7" max="7" width="15" customWidth="1"/>
    <col min="8" max="8" width="17.7109375" customWidth="1"/>
    <col min="9" max="9" width="15" customWidth="1"/>
    <col min="10" max="10" width="19.7109375" customWidth="1"/>
    <col min="11" max="11" width="11.7109375" customWidth="1"/>
    <col min="12" max="12" width="27.140625" customWidth="1"/>
  </cols>
  <sheetData>
    <row r="1" spans="1:26" x14ac:dyDescent="0.25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6" ht="60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30</v>
      </c>
      <c r="G2" s="17" t="s">
        <v>33</v>
      </c>
      <c r="H2" s="17" t="s">
        <v>31</v>
      </c>
      <c r="I2" s="17" t="s">
        <v>20</v>
      </c>
      <c r="J2" s="17" t="s">
        <v>18</v>
      </c>
      <c r="K2" s="16" t="s">
        <v>19</v>
      </c>
    </row>
    <row r="3" spans="1:26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J3" s="16" t="s">
        <v>32</v>
      </c>
      <c r="K3" s="16" t="s">
        <v>32</v>
      </c>
    </row>
    <row r="4" spans="1:26" ht="47.25" customHeight="1" x14ac:dyDescent="0.25">
      <c r="A4" s="22"/>
      <c r="B4" s="23" t="s">
        <v>21</v>
      </c>
      <c r="C4" s="24" t="s">
        <v>22</v>
      </c>
      <c r="D4" s="24" t="s">
        <v>28</v>
      </c>
      <c r="E4" s="24" t="s">
        <v>24</v>
      </c>
      <c r="F4" s="24" t="s">
        <v>36</v>
      </c>
      <c r="G4" s="24" t="s">
        <v>29</v>
      </c>
      <c r="H4" s="24" t="s">
        <v>35</v>
      </c>
      <c r="I4" s="24" t="s">
        <v>46</v>
      </c>
      <c r="J4" s="24" t="s">
        <v>52</v>
      </c>
      <c r="K4" s="24" t="s">
        <v>47</v>
      </c>
      <c r="P4" s="4"/>
    </row>
    <row r="5" spans="1:26" x14ac:dyDescent="0.25">
      <c r="A5" s="18" t="s">
        <v>5</v>
      </c>
      <c r="B5" s="19">
        <v>20000</v>
      </c>
      <c r="C5" s="19">
        <f>B5*0.15</f>
        <v>3000</v>
      </c>
      <c r="D5" s="19">
        <f>B5-C5</f>
        <v>17000</v>
      </c>
      <c r="E5" s="19">
        <f>D5</f>
        <v>17000</v>
      </c>
      <c r="F5" s="19">
        <v>2550</v>
      </c>
      <c r="G5" s="19">
        <v>8506.7999999999993</v>
      </c>
      <c r="H5" s="19">
        <v>1276.0199999999998</v>
      </c>
      <c r="I5" s="19">
        <f>F5-H5</f>
        <v>1273.9800000000002</v>
      </c>
      <c r="J5" s="19">
        <v>75.839280000000002</v>
      </c>
      <c r="K5" s="19">
        <f t="shared" ref="K5:K16" si="0">D5-I5-J5</f>
        <v>15650.18072</v>
      </c>
    </row>
    <row r="6" spans="1:26" x14ac:dyDescent="0.25">
      <c r="A6" s="18" t="s">
        <v>6</v>
      </c>
      <c r="B6" s="19">
        <v>20000</v>
      </c>
      <c r="C6" s="19">
        <f t="shared" ref="C6:C16" si="1">B6*0.15</f>
        <v>3000</v>
      </c>
      <c r="D6" s="19">
        <f t="shared" ref="D6:D16" si="2">B6-C6</f>
        <v>17000</v>
      </c>
      <c r="E6" s="19">
        <f>E5*2</f>
        <v>34000</v>
      </c>
      <c r="F6" s="19">
        <v>2550</v>
      </c>
      <c r="G6" s="19">
        <v>17013.599999999999</v>
      </c>
      <c r="H6" s="19">
        <v>1276.0199999999998</v>
      </c>
      <c r="I6" s="19">
        <f t="shared" ref="I6:I16" si="3">F6-H6</f>
        <v>1273.9800000000002</v>
      </c>
      <c r="J6" s="19">
        <v>75.839280000000002</v>
      </c>
      <c r="K6" s="19">
        <f t="shared" si="0"/>
        <v>15650.18072</v>
      </c>
    </row>
    <row r="7" spans="1:26" x14ac:dyDescent="0.25">
      <c r="A7" s="18" t="s">
        <v>7</v>
      </c>
      <c r="B7" s="19">
        <v>20000</v>
      </c>
      <c r="C7" s="19">
        <f t="shared" si="1"/>
        <v>3000</v>
      </c>
      <c r="D7" s="19">
        <f t="shared" si="2"/>
        <v>17000</v>
      </c>
      <c r="E7" s="19">
        <f>E5*3</f>
        <v>51000</v>
      </c>
      <c r="F7" s="19">
        <v>2550</v>
      </c>
      <c r="G7" s="19">
        <v>25520.399999999998</v>
      </c>
      <c r="H7" s="19">
        <v>1276.02</v>
      </c>
      <c r="I7" s="19">
        <f t="shared" si="3"/>
        <v>1273.98</v>
      </c>
      <c r="J7" s="19">
        <v>75.839280000000002</v>
      </c>
      <c r="K7" s="19">
        <f t="shared" si="0"/>
        <v>15650.18072</v>
      </c>
    </row>
    <row r="8" spans="1:26" x14ac:dyDescent="0.25">
      <c r="A8" s="18" t="s">
        <v>8</v>
      </c>
      <c r="B8" s="19">
        <v>20000</v>
      </c>
      <c r="C8" s="19">
        <f t="shared" si="1"/>
        <v>3000</v>
      </c>
      <c r="D8" s="19">
        <f t="shared" si="2"/>
        <v>17000</v>
      </c>
      <c r="E8" s="19">
        <f>E5*4</f>
        <v>68000</v>
      </c>
      <c r="F8" s="19">
        <v>2550</v>
      </c>
      <c r="G8" s="19">
        <v>34027.199999999997</v>
      </c>
      <c r="H8" s="19">
        <v>1276.0199999999995</v>
      </c>
      <c r="I8" s="19">
        <f t="shared" si="3"/>
        <v>1273.9800000000005</v>
      </c>
      <c r="J8" s="19">
        <v>75.839280000000002</v>
      </c>
      <c r="K8" s="19">
        <f t="shared" si="0"/>
        <v>15650.18072</v>
      </c>
    </row>
    <row r="9" spans="1:26" x14ac:dyDescent="0.25">
      <c r="A9" s="18" t="s">
        <v>9</v>
      </c>
      <c r="B9" s="19">
        <v>20000</v>
      </c>
      <c r="C9" s="19">
        <f t="shared" si="1"/>
        <v>3000</v>
      </c>
      <c r="D9" s="19">
        <f t="shared" si="2"/>
        <v>17000</v>
      </c>
      <c r="E9" s="19">
        <f>E5*5</f>
        <v>85000</v>
      </c>
      <c r="F9" s="19">
        <v>3300</v>
      </c>
      <c r="G9" s="19">
        <v>42534</v>
      </c>
      <c r="H9" s="19">
        <v>1276.0200000000004</v>
      </c>
      <c r="I9" s="19">
        <f t="shared" si="3"/>
        <v>2023.9799999999996</v>
      </c>
      <c r="J9" s="19">
        <v>75.839279999999917</v>
      </c>
      <c r="K9" s="19">
        <f t="shared" si="0"/>
        <v>14900.18072</v>
      </c>
    </row>
    <row r="10" spans="1:26" x14ac:dyDescent="0.25">
      <c r="A10" s="18" t="s">
        <v>10</v>
      </c>
      <c r="B10" s="19">
        <v>20000</v>
      </c>
      <c r="C10" s="19">
        <f t="shared" si="1"/>
        <v>3000</v>
      </c>
      <c r="D10" s="19">
        <f t="shared" si="2"/>
        <v>17000</v>
      </c>
      <c r="E10" s="19">
        <f>E5*6</f>
        <v>102000</v>
      </c>
      <c r="F10" s="19">
        <v>3400</v>
      </c>
      <c r="G10" s="19">
        <v>51040.800000000003</v>
      </c>
      <c r="H10" s="19">
        <v>1276.0199999999995</v>
      </c>
      <c r="I10" s="19">
        <f t="shared" si="3"/>
        <v>2123.9800000000005</v>
      </c>
      <c r="J10" s="19">
        <v>75.839279999999917</v>
      </c>
      <c r="K10" s="19">
        <f t="shared" si="0"/>
        <v>14800.18072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8" t="s">
        <v>11</v>
      </c>
      <c r="B11" s="19">
        <v>20000</v>
      </c>
      <c r="C11" s="19">
        <f t="shared" si="1"/>
        <v>3000</v>
      </c>
      <c r="D11" s="19">
        <f t="shared" si="2"/>
        <v>17000</v>
      </c>
      <c r="E11" s="19">
        <f>E5*7</f>
        <v>119000</v>
      </c>
      <c r="F11" s="19">
        <v>3400</v>
      </c>
      <c r="G11" s="19">
        <v>59547.600000000006</v>
      </c>
      <c r="H11" s="19">
        <v>1276.0200000000004</v>
      </c>
      <c r="I11" s="19">
        <f t="shared" si="3"/>
        <v>2123.9799999999996</v>
      </c>
      <c r="J11" s="19">
        <v>75.839279999999917</v>
      </c>
      <c r="K11" s="19">
        <f t="shared" si="0"/>
        <v>14800.18072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" customFormat="1" x14ac:dyDescent="0.25">
      <c r="A12" s="18" t="s">
        <v>12</v>
      </c>
      <c r="B12" s="19">
        <v>20000</v>
      </c>
      <c r="C12" s="19">
        <f t="shared" si="1"/>
        <v>3000</v>
      </c>
      <c r="D12" s="19">
        <f t="shared" si="2"/>
        <v>17000</v>
      </c>
      <c r="E12" s="19">
        <f>E5*8</f>
        <v>136000</v>
      </c>
      <c r="F12" s="19">
        <v>3400</v>
      </c>
      <c r="G12" s="19">
        <v>68054.400000000009</v>
      </c>
      <c r="H12" s="19">
        <v>1276.0199999999986</v>
      </c>
      <c r="I12" s="19">
        <f t="shared" si="3"/>
        <v>2123.9800000000014</v>
      </c>
      <c r="J12" s="19">
        <v>75.839279999999917</v>
      </c>
      <c r="K12" s="19">
        <f t="shared" si="0"/>
        <v>14800.180719999998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8" t="s">
        <v>13</v>
      </c>
      <c r="B13" s="19">
        <v>20000</v>
      </c>
      <c r="C13" s="19">
        <f t="shared" si="1"/>
        <v>3000</v>
      </c>
      <c r="D13" s="19">
        <f t="shared" si="2"/>
        <v>17000</v>
      </c>
      <c r="E13" s="19">
        <f>E5*9</f>
        <v>153000</v>
      </c>
      <c r="F13" s="19">
        <v>3610</v>
      </c>
      <c r="G13" s="19">
        <v>76561.200000000012</v>
      </c>
      <c r="H13" s="19">
        <v>1604.0800000000017</v>
      </c>
      <c r="I13" s="19">
        <f t="shared" si="3"/>
        <v>2005.9199999999983</v>
      </c>
      <c r="J13" s="19">
        <v>75.839279999999917</v>
      </c>
      <c r="K13" s="19">
        <f t="shared" si="0"/>
        <v>14918.240720000002</v>
      </c>
    </row>
    <row r="14" spans="1:26" x14ac:dyDescent="0.25">
      <c r="A14" s="18" t="s">
        <v>14</v>
      </c>
      <c r="B14" s="19">
        <v>20000</v>
      </c>
      <c r="C14" s="19">
        <f t="shared" si="1"/>
        <v>3000</v>
      </c>
      <c r="D14" s="19">
        <f t="shared" si="2"/>
        <v>17000</v>
      </c>
      <c r="E14" s="19">
        <f>E5*10</f>
        <v>170000</v>
      </c>
      <c r="F14" s="19">
        <v>4590</v>
      </c>
      <c r="G14" s="19">
        <v>85068.000000000015</v>
      </c>
      <c r="H14" s="19">
        <v>1701.3599999999969</v>
      </c>
      <c r="I14" s="19">
        <f t="shared" si="3"/>
        <v>2888.6400000000031</v>
      </c>
      <c r="J14" s="19">
        <v>75.839279999999917</v>
      </c>
      <c r="K14" s="19">
        <f t="shared" si="0"/>
        <v>14035.520719999997</v>
      </c>
    </row>
    <row r="15" spans="1:26" x14ac:dyDescent="0.25">
      <c r="A15" s="18" t="s">
        <v>15</v>
      </c>
      <c r="B15" s="19">
        <v>20000</v>
      </c>
      <c r="C15" s="19">
        <f t="shared" si="1"/>
        <v>3000</v>
      </c>
      <c r="D15" s="19">
        <f t="shared" si="2"/>
        <v>17000</v>
      </c>
      <c r="E15" s="19">
        <f>E5*11</f>
        <v>187000</v>
      </c>
      <c r="F15" s="19">
        <v>4590</v>
      </c>
      <c r="G15" s="19">
        <v>93574.800000000017</v>
      </c>
      <c r="H15" s="19">
        <v>1701.3600000000024</v>
      </c>
      <c r="I15" s="19">
        <f t="shared" si="3"/>
        <v>2888.6399999999976</v>
      </c>
      <c r="J15" s="19">
        <v>75.839279999999917</v>
      </c>
      <c r="K15" s="19">
        <f t="shared" si="0"/>
        <v>14035.520720000002</v>
      </c>
    </row>
    <row r="16" spans="1:26" x14ac:dyDescent="0.25">
      <c r="A16" s="18" t="s">
        <v>16</v>
      </c>
      <c r="B16" s="19">
        <v>20000</v>
      </c>
      <c r="C16" s="19">
        <f t="shared" si="1"/>
        <v>3000</v>
      </c>
      <c r="D16" s="19">
        <f t="shared" si="2"/>
        <v>17000</v>
      </c>
      <c r="E16" s="19">
        <f>E5*12</f>
        <v>204000</v>
      </c>
      <c r="F16" s="19">
        <v>4590</v>
      </c>
      <c r="G16" s="19">
        <v>102081.60000000002</v>
      </c>
      <c r="H16" s="19">
        <v>1701.3600000000006</v>
      </c>
      <c r="I16" s="19">
        <f t="shared" si="3"/>
        <v>2888.6399999999994</v>
      </c>
      <c r="J16" s="19">
        <v>75.839279999999917</v>
      </c>
      <c r="K16" s="19">
        <f t="shared" si="0"/>
        <v>14035.52072</v>
      </c>
      <c r="L16" s="3"/>
    </row>
    <row r="17" spans="1:21" x14ac:dyDescent="0.25">
      <c r="A17" s="20" t="s">
        <v>17</v>
      </c>
      <c r="B17" s="21">
        <f>SUM(B5:B16)</f>
        <v>240000</v>
      </c>
      <c r="C17" s="21">
        <f t="shared" ref="C17:D17" si="4">SUM(C5:C16)</f>
        <v>36000</v>
      </c>
      <c r="D17" s="21">
        <f t="shared" si="4"/>
        <v>204000</v>
      </c>
      <c r="E17" s="21">
        <f>E16</f>
        <v>204000</v>
      </c>
      <c r="F17" s="21">
        <f>SUM(F5:F16)</f>
        <v>41080</v>
      </c>
      <c r="G17" s="21">
        <f>G16</f>
        <v>102081.60000000002</v>
      </c>
      <c r="H17" s="21">
        <f>SUM(H5:H16)</f>
        <v>16916.32</v>
      </c>
      <c r="I17" s="21">
        <f>SUM(I5:I16)</f>
        <v>24163.68</v>
      </c>
      <c r="J17" s="21">
        <f>SUM(J5:J16)</f>
        <v>910.07135999999934</v>
      </c>
      <c r="K17" s="21">
        <f>SUM(K5:K16)</f>
        <v>178926.24864000003</v>
      </c>
    </row>
    <row r="18" spans="1:21" hidden="1" x14ac:dyDescent="0.25">
      <c r="A18" s="10"/>
      <c r="B18" s="11"/>
      <c r="C18" s="11"/>
      <c r="D18" s="12"/>
      <c r="E18" s="13"/>
      <c r="F18" s="14">
        <f>D17-G17</f>
        <v>101918.39999999998</v>
      </c>
      <c r="G18" s="11"/>
      <c r="H18" s="11"/>
      <c r="I18" s="15">
        <f>(G17-32000)*0.2</f>
        <v>14016.320000000005</v>
      </c>
      <c r="J18" s="11"/>
      <c r="K18" s="11"/>
    </row>
    <row r="21" spans="1:21" x14ac:dyDescent="0.25">
      <c r="I21" s="5"/>
    </row>
    <row r="22" spans="1:21" x14ac:dyDescent="0.25">
      <c r="G22" s="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10" zoomScaleNormal="110" workbookViewId="0">
      <selection activeCell="L10" sqref="L10"/>
    </sheetView>
  </sheetViews>
  <sheetFormatPr defaultRowHeight="15" x14ac:dyDescent="0.25"/>
  <cols>
    <col min="2" max="2" width="11.42578125" customWidth="1"/>
    <col min="3" max="3" width="11.85546875" customWidth="1"/>
    <col min="4" max="4" width="12.42578125" customWidth="1"/>
    <col min="5" max="5" width="13" customWidth="1"/>
    <col min="6" max="6" width="20.85546875" customWidth="1"/>
    <col min="7" max="7" width="18.140625" customWidth="1"/>
    <col min="8" max="8" width="17.7109375" customWidth="1"/>
    <col min="9" max="9" width="13.5703125" customWidth="1"/>
    <col min="10" max="10" width="18.140625" customWidth="1"/>
    <col min="11" max="11" width="11.7109375" customWidth="1"/>
    <col min="12" max="12" width="27.140625" customWidth="1"/>
  </cols>
  <sheetData>
    <row r="1" spans="1:26" x14ac:dyDescent="0.25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6" ht="45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30</v>
      </c>
      <c r="G2" s="17" t="s">
        <v>33</v>
      </c>
      <c r="H2" s="17" t="s">
        <v>31</v>
      </c>
      <c r="I2" s="17" t="s">
        <v>20</v>
      </c>
      <c r="J2" s="17" t="s">
        <v>18</v>
      </c>
      <c r="K2" s="16" t="s">
        <v>19</v>
      </c>
    </row>
    <row r="3" spans="1:26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J3" s="16" t="s">
        <v>32</v>
      </c>
      <c r="K3" s="16" t="s">
        <v>32</v>
      </c>
    </row>
    <row r="4" spans="1:26" ht="47.25" customHeight="1" x14ac:dyDescent="0.25">
      <c r="A4" s="22"/>
      <c r="B4" s="23" t="s">
        <v>21</v>
      </c>
      <c r="C4" s="24" t="s">
        <v>22</v>
      </c>
      <c r="D4" s="24" t="s">
        <v>28</v>
      </c>
      <c r="E4" s="24" t="s">
        <v>24</v>
      </c>
      <c r="F4" s="24" t="s">
        <v>36</v>
      </c>
      <c r="G4" s="24" t="s">
        <v>29</v>
      </c>
      <c r="H4" s="24" t="s">
        <v>35</v>
      </c>
      <c r="I4" s="24" t="s">
        <v>46</v>
      </c>
      <c r="J4" s="24" t="s">
        <v>52</v>
      </c>
      <c r="K4" s="24" t="s">
        <v>47</v>
      </c>
      <c r="P4" s="4"/>
    </row>
    <row r="5" spans="1:26" x14ac:dyDescent="0.25">
      <c r="A5" s="18" t="s">
        <v>5</v>
      </c>
      <c r="B5" s="19">
        <v>30000</v>
      </c>
      <c r="C5" s="19">
        <f>B5*0.15</f>
        <v>4500</v>
      </c>
      <c r="D5" s="19">
        <f>B5-C5</f>
        <v>25500</v>
      </c>
      <c r="E5" s="19">
        <f>D5</f>
        <v>25500</v>
      </c>
      <c r="F5" s="19">
        <v>3825</v>
      </c>
      <c r="G5" s="19">
        <v>8506.7999999999993</v>
      </c>
      <c r="H5" s="19">
        <v>1276.0199999999998</v>
      </c>
      <c r="I5" s="19">
        <f>F5-H5</f>
        <v>2548.9800000000005</v>
      </c>
      <c r="J5" s="19">
        <v>151.73928000000001</v>
      </c>
      <c r="K5" s="19">
        <f t="shared" ref="K5:K16" si="0">D5-I5-J5</f>
        <v>22799.280719999999</v>
      </c>
    </row>
    <row r="6" spans="1:26" x14ac:dyDescent="0.25">
      <c r="A6" s="18" t="s">
        <v>6</v>
      </c>
      <c r="B6" s="19">
        <v>30000</v>
      </c>
      <c r="C6" s="19">
        <f t="shared" ref="C6:C16" si="1">B6*0.15</f>
        <v>4500</v>
      </c>
      <c r="D6" s="19">
        <f t="shared" ref="D6:D16" si="2">B6-C6</f>
        <v>25500</v>
      </c>
      <c r="E6" s="19">
        <f>E5*2</f>
        <v>51000</v>
      </c>
      <c r="F6" s="19">
        <v>3825</v>
      </c>
      <c r="G6" s="19">
        <v>17013.599999999999</v>
      </c>
      <c r="H6" s="19">
        <v>1276.0199999999998</v>
      </c>
      <c r="I6" s="19">
        <f t="shared" ref="I6:I16" si="3">F6-H6</f>
        <v>2548.9800000000005</v>
      </c>
      <c r="J6" s="19">
        <v>151.73928000000001</v>
      </c>
      <c r="K6" s="19">
        <f t="shared" si="0"/>
        <v>22799.280719999999</v>
      </c>
    </row>
    <row r="7" spans="1:26" x14ac:dyDescent="0.25">
      <c r="A7" s="18" t="s">
        <v>7</v>
      </c>
      <c r="B7" s="19">
        <v>30000</v>
      </c>
      <c r="C7" s="19">
        <f t="shared" si="1"/>
        <v>4500</v>
      </c>
      <c r="D7" s="19">
        <f t="shared" si="2"/>
        <v>25500</v>
      </c>
      <c r="E7" s="19">
        <f>E5*3</f>
        <v>76500</v>
      </c>
      <c r="F7" s="19">
        <v>4150</v>
      </c>
      <c r="G7" s="19">
        <v>25520.399999999998</v>
      </c>
      <c r="H7" s="19">
        <v>1276.02</v>
      </c>
      <c r="I7" s="19">
        <f t="shared" si="3"/>
        <v>2873.98</v>
      </c>
      <c r="J7" s="19">
        <v>151.73927999999998</v>
      </c>
      <c r="K7" s="19">
        <f t="shared" si="0"/>
        <v>22474.280719999999</v>
      </c>
    </row>
    <row r="8" spans="1:26" x14ac:dyDescent="0.25">
      <c r="A8" s="18" t="s">
        <v>8</v>
      </c>
      <c r="B8" s="19">
        <v>30000</v>
      </c>
      <c r="C8" s="19">
        <f t="shared" si="1"/>
        <v>4500</v>
      </c>
      <c r="D8" s="19">
        <f t="shared" si="2"/>
        <v>25500</v>
      </c>
      <c r="E8" s="19">
        <f>E5*4</f>
        <v>102000</v>
      </c>
      <c r="F8" s="19">
        <v>5100</v>
      </c>
      <c r="G8" s="19">
        <v>34027.199999999997</v>
      </c>
      <c r="H8" s="19">
        <v>1276.0199999999995</v>
      </c>
      <c r="I8" s="19">
        <f t="shared" si="3"/>
        <v>3823.9800000000005</v>
      </c>
      <c r="J8" s="19">
        <v>151.73928000000004</v>
      </c>
      <c r="K8" s="19">
        <f t="shared" si="0"/>
        <v>21524.280719999999</v>
      </c>
    </row>
    <row r="9" spans="1:26" x14ac:dyDescent="0.25">
      <c r="A9" s="18" t="s">
        <v>9</v>
      </c>
      <c r="B9" s="19">
        <v>30000</v>
      </c>
      <c r="C9" s="19">
        <f t="shared" si="1"/>
        <v>4500</v>
      </c>
      <c r="D9" s="19">
        <f t="shared" si="2"/>
        <v>25500</v>
      </c>
      <c r="E9" s="19">
        <f>E5*5</f>
        <v>127500</v>
      </c>
      <c r="F9" s="19">
        <v>5100</v>
      </c>
      <c r="G9" s="19">
        <v>42534</v>
      </c>
      <c r="H9" s="19">
        <v>1276.0200000000004</v>
      </c>
      <c r="I9" s="19">
        <f t="shared" si="3"/>
        <v>3823.9799999999996</v>
      </c>
      <c r="J9" s="19">
        <v>151.73927999999989</v>
      </c>
      <c r="K9" s="19">
        <f t="shared" si="0"/>
        <v>21524.280719999999</v>
      </c>
    </row>
    <row r="10" spans="1:26" x14ac:dyDescent="0.25">
      <c r="A10" s="18" t="s">
        <v>10</v>
      </c>
      <c r="B10" s="19">
        <v>30000</v>
      </c>
      <c r="C10" s="19">
        <f t="shared" si="1"/>
        <v>4500</v>
      </c>
      <c r="D10" s="19">
        <f t="shared" si="2"/>
        <v>25500</v>
      </c>
      <c r="E10" s="19">
        <f>E5*6</f>
        <v>153000</v>
      </c>
      <c r="F10" s="19">
        <v>5310</v>
      </c>
      <c r="G10" s="19">
        <v>51040.800000000003</v>
      </c>
      <c r="H10" s="19">
        <v>1276.0199999999995</v>
      </c>
      <c r="I10" s="19">
        <f t="shared" si="3"/>
        <v>4033.9800000000005</v>
      </c>
      <c r="J10" s="19">
        <v>151.73928000000001</v>
      </c>
      <c r="K10" s="19">
        <f t="shared" si="0"/>
        <v>21314.280719999999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8" t="s">
        <v>11</v>
      </c>
      <c r="B11" s="19">
        <v>30000</v>
      </c>
      <c r="C11" s="19">
        <f t="shared" si="1"/>
        <v>4500</v>
      </c>
      <c r="D11" s="19">
        <f t="shared" si="2"/>
        <v>25500</v>
      </c>
      <c r="E11" s="19">
        <f>E5*7</f>
        <v>178500</v>
      </c>
      <c r="F11" s="19">
        <v>6885</v>
      </c>
      <c r="G11" s="19">
        <v>59547.600000000006</v>
      </c>
      <c r="H11" s="19">
        <v>1276.0200000000004</v>
      </c>
      <c r="I11" s="19">
        <f t="shared" si="3"/>
        <v>5608.98</v>
      </c>
      <c r="J11" s="19">
        <v>151.73928000000001</v>
      </c>
      <c r="K11" s="19">
        <f t="shared" si="0"/>
        <v>19739.280719999999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" customFormat="1" x14ac:dyDescent="0.25">
      <c r="A12" s="18" t="s">
        <v>12</v>
      </c>
      <c r="B12" s="19">
        <v>30000</v>
      </c>
      <c r="C12" s="19">
        <f t="shared" si="1"/>
        <v>4500</v>
      </c>
      <c r="D12" s="19">
        <f t="shared" si="2"/>
        <v>25500</v>
      </c>
      <c r="E12" s="19">
        <f>E5*8</f>
        <v>204000</v>
      </c>
      <c r="F12" s="19">
        <v>6885</v>
      </c>
      <c r="G12" s="19">
        <v>68054.400000000009</v>
      </c>
      <c r="H12" s="19">
        <v>1276.0199999999986</v>
      </c>
      <c r="I12" s="19">
        <f t="shared" si="3"/>
        <v>5608.9800000000014</v>
      </c>
      <c r="J12" s="19">
        <v>151.73928000000001</v>
      </c>
      <c r="K12" s="19">
        <f t="shared" si="0"/>
        <v>19739.280719999995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8" t="s">
        <v>13</v>
      </c>
      <c r="B13" s="19">
        <v>30000</v>
      </c>
      <c r="C13" s="19">
        <f t="shared" si="1"/>
        <v>4500</v>
      </c>
      <c r="D13" s="19">
        <f t="shared" si="2"/>
        <v>25500</v>
      </c>
      <c r="E13" s="19">
        <f>E5*9</f>
        <v>229500</v>
      </c>
      <c r="F13" s="19">
        <v>6885</v>
      </c>
      <c r="G13" s="19">
        <v>76561.200000000012</v>
      </c>
      <c r="H13" s="19">
        <v>1604.0800000000017</v>
      </c>
      <c r="I13" s="19">
        <f t="shared" si="3"/>
        <v>5280.9199999999983</v>
      </c>
      <c r="J13" s="19">
        <v>151.73928000000001</v>
      </c>
      <c r="K13" s="19">
        <f t="shared" si="0"/>
        <v>20067.34072</v>
      </c>
    </row>
    <row r="14" spans="1:26" x14ac:dyDescent="0.25">
      <c r="A14" s="18" t="s">
        <v>14</v>
      </c>
      <c r="B14" s="19">
        <v>30000</v>
      </c>
      <c r="C14" s="19">
        <f t="shared" si="1"/>
        <v>4500</v>
      </c>
      <c r="D14" s="19">
        <f t="shared" si="2"/>
        <v>25500</v>
      </c>
      <c r="E14" s="19">
        <f>E5*10</f>
        <v>255000</v>
      </c>
      <c r="F14" s="19">
        <v>6885</v>
      </c>
      <c r="G14" s="19">
        <v>85068.000000000015</v>
      </c>
      <c r="H14" s="19">
        <v>1701.3599999999969</v>
      </c>
      <c r="I14" s="19">
        <f t="shared" si="3"/>
        <v>5183.6400000000031</v>
      </c>
      <c r="J14" s="19">
        <v>151.73927999999978</v>
      </c>
      <c r="K14" s="19">
        <f t="shared" si="0"/>
        <v>20164.620719999999</v>
      </c>
    </row>
    <row r="15" spans="1:26" x14ac:dyDescent="0.25">
      <c r="A15" s="18" t="s">
        <v>15</v>
      </c>
      <c r="B15" s="19">
        <v>30000</v>
      </c>
      <c r="C15" s="19">
        <f t="shared" si="1"/>
        <v>4500</v>
      </c>
      <c r="D15" s="19">
        <f t="shared" si="2"/>
        <v>25500</v>
      </c>
      <c r="E15" s="19">
        <f>E5*11</f>
        <v>280500</v>
      </c>
      <c r="F15" s="19">
        <v>6885</v>
      </c>
      <c r="G15" s="19">
        <v>93574.800000000017</v>
      </c>
      <c r="H15" s="19">
        <v>1701.3600000000024</v>
      </c>
      <c r="I15" s="19">
        <f t="shared" si="3"/>
        <v>5183.6399999999976</v>
      </c>
      <c r="J15" s="19">
        <v>151.73927999999978</v>
      </c>
      <c r="K15" s="19">
        <f t="shared" si="0"/>
        <v>20164.620719999999</v>
      </c>
    </row>
    <row r="16" spans="1:26" x14ac:dyDescent="0.25">
      <c r="A16" s="18" t="s">
        <v>16</v>
      </c>
      <c r="B16" s="19">
        <v>30000</v>
      </c>
      <c r="C16" s="19">
        <f t="shared" si="1"/>
        <v>4500</v>
      </c>
      <c r="D16" s="19">
        <f t="shared" si="2"/>
        <v>25500</v>
      </c>
      <c r="E16" s="19">
        <f>E5*12</f>
        <v>306000</v>
      </c>
      <c r="F16" s="19">
        <v>6885</v>
      </c>
      <c r="G16" s="19">
        <v>102081.60000000002</v>
      </c>
      <c r="H16" s="19">
        <v>1701.3600000000006</v>
      </c>
      <c r="I16" s="19">
        <f t="shared" si="3"/>
        <v>5183.6399999999994</v>
      </c>
      <c r="J16" s="19">
        <v>151.73927999999978</v>
      </c>
      <c r="K16" s="19">
        <f t="shared" si="0"/>
        <v>20164.620719999999</v>
      </c>
      <c r="L16" s="3"/>
    </row>
    <row r="17" spans="1:20" x14ac:dyDescent="0.25">
      <c r="A17" s="20" t="s">
        <v>17</v>
      </c>
      <c r="B17" s="21">
        <f>SUM(B5:B16)</f>
        <v>360000</v>
      </c>
      <c r="C17" s="21">
        <f t="shared" ref="C17:D17" si="4">SUM(C5:C16)</f>
        <v>54000</v>
      </c>
      <c r="D17" s="21">
        <f t="shared" si="4"/>
        <v>306000</v>
      </c>
      <c r="E17" s="21">
        <f>E16</f>
        <v>306000</v>
      </c>
      <c r="F17" s="21">
        <f>SUM(F5:F16)</f>
        <v>68620</v>
      </c>
      <c r="G17" s="21">
        <f>G16</f>
        <v>102081.60000000002</v>
      </c>
      <c r="H17" s="21">
        <f>SUM(H5:H16)</f>
        <v>16916.32</v>
      </c>
      <c r="I17" s="21">
        <f>SUM(I5:I16)</f>
        <v>51703.680000000008</v>
      </c>
      <c r="J17" s="21">
        <f>SUM(J5:J16)</f>
        <v>1820.8713599999992</v>
      </c>
      <c r="K17" s="21">
        <f>SUM(K5:K16)</f>
        <v>252475.44864000005</v>
      </c>
    </row>
    <row r="18" spans="1:20" ht="15.75" hidden="1" thickTop="1" x14ac:dyDescent="0.25">
      <c r="A18" s="10"/>
      <c r="B18" s="11"/>
      <c r="C18" s="11"/>
      <c r="D18" s="12"/>
      <c r="E18" s="13"/>
      <c r="F18" s="14">
        <f>D17-G17</f>
        <v>203918.39999999997</v>
      </c>
      <c r="G18" s="11"/>
      <c r="H18" s="11"/>
      <c r="I18" s="15">
        <f>(G17-32000)*0.2</f>
        <v>14016.320000000005</v>
      </c>
      <c r="J18" s="11"/>
      <c r="K18" s="11"/>
    </row>
    <row r="23" spans="1:20" x14ac:dyDescent="0.25"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AÜ İSTİSNA TUTARLARI</vt:lpstr>
      <vt:lpstr>Asgari Ücret</vt:lpstr>
      <vt:lpstr>12.000 TL</vt:lpstr>
      <vt:lpstr>15.000 TL</vt:lpstr>
      <vt:lpstr>20.000 TL</vt:lpstr>
      <vt:lpstr>30.000 TL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2023-03-06T10:36:18Z</dcterms:modified>
</cp:coreProperties>
</file>